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tabRatio="626" activeTab="0"/>
  </bookViews>
  <sheets>
    <sheet name="目次" sheetId="1" r:id="rId1"/>
    <sheet name="3Q-PL" sheetId="2" r:id="rId2"/>
    <sheet name="3Q-売上" sheetId="3" r:id="rId3"/>
    <sheet name="3Q-営業利益" sheetId="4" r:id="rId4"/>
    <sheet name="3Q-IAB" sheetId="5" r:id="rId5"/>
    <sheet name="3Q-ECB" sheetId="6" r:id="rId6"/>
    <sheet name="3Q-AEC" sheetId="7" r:id="rId7"/>
    <sheet name="3Q-SSB" sheetId="8" r:id="rId8"/>
    <sheet name="3Q-HCB" sheetId="9" r:id="rId9"/>
    <sheet name="3Q-その他" sheetId="10" r:id="rId10"/>
    <sheet name="通期-PL" sheetId="11" r:id="rId11"/>
    <sheet name="通期-売上" sheetId="12" r:id="rId12"/>
    <sheet name="通期－営業利益" sheetId="13" r:id="rId13"/>
    <sheet name="通期-IAB" sheetId="14" r:id="rId14"/>
    <sheet name="通期-ECB" sheetId="15" r:id="rId15"/>
    <sheet name="通期-AEC" sheetId="16" r:id="rId16"/>
    <sheet name="通期-SSB" sheetId="17" r:id="rId17"/>
    <sheet name="通期-HCB" sheetId="18" r:id="rId18"/>
    <sheet name="通期-その他" sheetId="19" r:id="rId19"/>
    <sheet name="通期-その他情報" sheetId="20" r:id="rId20"/>
  </sheets>
  <definedNames>
    <definedName name="_xlnm.Print_Area" localSheetId="0">'目次'!$A$1:$G$34</definedName>
  </definedNames>
  <calcPr fullCalcOnLoad="1"/>
</workbook>
</file>

<file path=xl/sharedStrings.xml><?xml version="1.0" encoding="utf-8"?>
<sst xmlns="http://schemas.openxmlformats.org/spreadsheetml/2006/main" count="766" uniqueCount="122">
  <si>
    <t>通期見通し</t>
  </si>
  <si>
    <t>US$</t>
  </si>
  <si>
    <t>ECB</t>
  </si>
  <si>
    <t>IAB</t>
  </si>
  <si>
    <t>AEC</t>
  </si>
  <si>
    <t>SSB/AMB</t>
  </si>
  <si>
    <t>HCB</t>
  </si>
  <si>
    <t>EURO</t>
  </si>
  <si>
    <t>実績</t>
  </si>
  <si>
    <t>売上高</t>
  </si>
  <si>
    <t>売上総利益</t>
  </si>
  <si>
    <t>販管費</t>
  </si>
  <si>
    <r>
      <t>R&amp;D</t>
    </r>
    <r>
      <rPr>
        <sz val="11"/>
        <rFont val="ＭＳ Ｐゴシック"/>
        <family val="0"/>
      </rPr>
      <t>費</t>
    </r>
  </si>
  <si>
    <t>営業利益</t>
  </si>
  <si>
    <t>営業外費用</t>
  </si>
  <si>
    <t>税前利益</t>
  </si>
  <si>
    <t>税引後利益</t>
  </si>
  <si>
    <t>国内</t>
  </si>
  <si>
    <t>海外</t>
  </si>
  <si>
    <t>合計</t>
  </si>
  <si>
    <t>その他</t>
  </si>
  <si>
    <t>国内売上高</t>
  </si>
  <si>
    <t>海外売上高</t>
  </si>
  <si>
    <t>欧州</t>
  </si>
  <si>
    <t>売上総合計</t>
  </si>
  <si>
    <r>
      <t>(03</t>
    </r>
    <r>
      <rPr>
        <sz val="11"/>
        <rFont val="ＭＳ Ｐゴシック"/>
        <family val="0"/>
      </rPr>
      <t>年</t>
    </r>
    <r>
      <rPr>
        <sz val="11"/>
        <rFont val="Arial"/>
        <family val="2"/>
      </rPr>
      <t>5</t>
    </r>
    <r>
      <rPr>
        <sz val="11"/>
        <rFont val="ＭＳ Ｐゴシック"/>
        <family val="0"/>
      </rPr>
      <t>月時点）</t>
    </r>
  </si>
  <si>
    <r>
      <t>R&amp;D</t>
    </r>
    <r>
      <rPr>
        <b/>
        <sz val="11"/>
        <rFont val="ＭＳ Ｐゴシック"/>
        <family val="0"/>
      </rPr>
      <t>費</t>
    </r>
  </si>
  <si>
    <t>計画比</t>
  </si>
  <si>
    <t>減価償却費</t>
  </si>
  <si>
    <t>---</t>
  </si>
  <si>
    <t>　　（単位：億円）</t>
  </si>
  <si>
    <t>前年比</t>
  </si>
  <si>
    <t>2004年3月期</t>
  </si>
  <si>
    <t>2003年3月期</t>
  </si>
  <si>
    <t>消去又は全社</t>
  </si>
  <si>
    <t>北米</t>
  </si>
  <si>
    <t>アジア</t>
  </si>
  <si>
    <t>中国</t>
  </si>
  <si>
    <t>直接</t>
  </si>
  <si>
    <t>消去または全社</t>
  </si>
  <si>
    <t>国内売上</t>
  </si>
  <si>
    <t>海外売上</t>
  </si>
  <si>
    <t>期中平均ﾚｰﾄ</t>
  </si>
  <si>
    <r>
      <t>(1</t>
    </r>
    <r>
      <rPr>
        <b/>
        <sz val="11"/>
        <rFont val="ＭＳ Ｐゴシック"/>
        <family val="0"/>
      </rPr>
      <t>外貨あたり円</t>
    </r>
    <r>
      <rPr>
        <b/>
        <sz val="11"/>
        <rFont val="Arial"/>
        <family val="2"/>
      </rPr>
      <t>)</t>
    </r>
  </si>
  <si>
    <t>前年比</t>
  </si>
  <si>
    <t>IAB</t>
  </si>
  <si>
    <t>ECB</t>
  </si>
  <si>
    <t>AEC</t>
  </si>
  <si>
    <t>SSB/AMB</t>
  </si>
  <si>
    <t>HCB</t>
  </si>
  <si>
    <t>設備投資</t>
  </si>
  <si>
    <t>全社</t>
  </si>
  <si>
    <t>期中平均レート</t>
  </si>
  <si>
    <r>
      <t>(1</t>
    </r>
    <r>
      <rPr>
        <b/>
        <sz val="11"/>
        <rFont val="ＭＳ Ｐゴシック"/>
        <family val="0"/>
      </rPr>
      <t>外貨当たり円</t>
    </r>
    <r>
      <rPr>
        <b/>
        <sz val="11"/>
        <rFont val="Arial"/>
        <family val="2"/>
      </rPr>
      <t>)</t>
    </r>
  </si>
  <si>
    <t>第3四半期</t>
  </si>
  <si>
    <t>地域別</t>
  </si>
  <si>
    <t>カンパニ-別</t>
  </si>
  <si>
    <t>IAB</t>
  </si>
  <si>
    <t>ECB</t>
  </si>
  <si>
    <t>HCB</t>
  </si>
  <si>
    <t>SSB/AMB</t>
  </si>
  <si>
    <t>AEC</t>
  </si>
  <si>
    <t>その他</t>
  </si>
  <si>
    <r>
      <t>(03</t>
    </r>
    <r>
      <rPr>
        <sz val="11"/>
        <rFont val="ＭＳ Ｐゴシック"/>
        <family val="0"/>
      </rPr>
      <t>年11月時点）</t>
    </r>
  </si>
  <si>
    <t>修正見通し</t>
  </si>
  <si>
    <t>（今回修正値）</t>
  </si>
  <si>
    <t>通期実績</t>
  </si>
  <si>
    <t>当初通期計画</t>
  </si>
  <si>
    <t>---</t>
  </si>
  <si>
    <t>通期</t>
  </si>
  <si>
    <t>全社P/Lハイライト</t>
  </si>
  <si>
    <t>・・・２</t>
  </si>
  <si>
    <t>セグメント別売上高</t>
  </si>
  <si>
    <t>・・・３</t>
  </si>
  <si>
    <t>セグメント別営業利益</t>
  </si>
  <si>
    <t>・・・４</t>
  </si>
  <si>
    <t>IAB　売上高/営業利益</t>
  </si>
  <si>
    <t>・・・５</t>
  </si>
  <si>
    <t>ECB　売上高/営業利益</t>
  </si>
  <si>
    <t>・・・６</t>
  </si>
  <si>
    <t>AEC　売上高/営業利益</t>
  </si>
  <si>
    <t>・・・７</t>
  </si>
  <si>
    <t>SSB　売上高/営業利益</t>
  </si>
  <si>
    <t>・・・８</t>
  </si>
  <si>
    <t>HCB　売上高/営業利益</t>
  </si>
  <si>
    <t>・・・９</t>
  </si>
  <si>
    <t>「その他部門」　売上高/営業利益</t>
  </si>
  <si>
    <t>・・・１０</t>
  </si>
  <si>
    <t>研究開発費/設備投資/減価償却費　（前年比）</t>
  </si>
  <si>
    <t>＊セグメントの名称＊</t>
  </si>
  <si>
    <t>IAB　インダストリアルオートメーションビジネス</t>
  </si>
  <si>
    <t>ECB　エレクトロニクスコンポーネンツビジネス</t>
  </si>
  <si>
    <t>AEC　オートモーティブエレクトロニックコンポーネンツビジネス</t>
  </si>
  <si>
    <t>SSB　ソーシアルシステムズビジネス</t>
  </si>
  <si>
    <t>HCB　ヘルスケアビジネス</t>
  </si>
  <si>
    <t>２００３年１２月　オムロングループ財務データ集</t>
  </si>
  <si>
    <t>Ⅱ通期見通し（２００３年４月～２００４年３月）　　前年比/計画比/計画修正後(03年11月)見通し比</t>
  </si>
  <si>
    <t>・・・１１</t>
  </si>
  <si>
    <t>・・・１２</t>
  </si>
  <si>
    <t>・・・１３</t>
  </si>
  <si>
    <t>・・・１４</t>
  </si>
  <si>
    <t>・・・１５</t>
  </si>
  <si>
    <t>・・・１６</t>
  </si>
  <si>
    <t>・・・１７</t>
  </si>
  <si>
    <t>・・・１８</t>
  </si>
  <si>
    <t>・・・１９</t>
  </si>
  <si>
    <t>・・・２０</t>
  </si>
  <si>
    <t>---</t>
  </si>
  <si>
    <t>---</t>
  </si>
  <si>
    <t>---</t>
  </si>
  <si>
    <t>---</t>
  </si>
  <si>
    <t>％</t>
  </si>
  <si>
    <t>差額</t>
  </si>
  <si>
    <t>Ⅰ第３四半期実績(累計）（２００３年４月～１２月）　　前年比</t>
  </si>
  <si>
    <t xml:space="preserve">注意 </t>
  </si>
  <si>
    <t xml:space="preserve">当社の連結決算は米国会計基準を採用しています。 </t>
  </si>
  <si>
    <t xml:space="preserve">連結子会社数は135社、持分法適用関連会社数は10社です。　 </t>
  </si>
  <si>
    <t xml:space="preserve">当社グループの能力、（ⅳ）資金調達環境の大幅な変動、（ⅴ）他社との提携・協力関係、（ⅵ）為替・株式市場の動向などがあります。なお、業績に影響を与える要因はこれらに限定されるものではありません。 </t>
  </si>
  <si>
    <t xml:space="preserve">四半期の財務数値については、監査法人による監査・レビューを受けておりません。 </t>
  </si>
  <si>
    <t>業績見通し等は、当社が当資料の作成・発表時点で入手可能な情報と、合理的であると判断する一定の前提に基づいており、実際の業績等はさまざまな要因により、これら見通しとは大きく異なることがありえます。</t>
  </si>
  <si>
    <t>当資料は2004年2月3日に作成・発表したものです。</t>
  </si>
  <si>
    <t>実際の業績等に影響を与えうる重要な要因には、（ⅰ）当社の事業領域を取り巻く日本および海外の経済情勢、（ⅱ）当社製品・サービスに対する需要動向、（ⅲ）新技術開発・新商品開発における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</si>
</sst>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P"/>
    <numFmt numFmtId="178" formatCode="#,##0.0;[Red]\-#,##0.0"/>
    <numFmt numFmtId="179" formatCode="#,##0.0_ ;[Red]\-#,##0.0\ "/>
    <numFmt numFmtId="180" formatCode="#,##0.00_ ;[Red]\-#,##0.00\ "/>
    <numFmt numFmtId="181" formatCode="0.0"/>
    <numFmt numFmtId="182" formatCode="0_);[Red]\(0\)"/>
  </numFmts>
  <fonts count="17">
    <font>
      <sz val="11"/>
      <name val="ＭＳ Ｐゴシック"/>
      <family val="0"/>
    </font>
    <font>
      <sz val="6"/>
      <name val="ＭＳ Ｐゴシック"/>
      <family val="3"/>
    </font>
    <font>
      <sz val="11"/>
      <name val="Arial"/>
      <family val="2"/>
    </font>
    <font>
      <b/>
      <sz val="12"/>
      <name val="Arial"/>
      <family val="2"/>
    </font>
    <font>
      <sz val="12"/>
      <name val="Arial"/>
      <family val="2"/>
    </font>
    <font>
      <b/>
      <sz val="11"/>
      <name val="Arial"/>
      <family val="2"/>
    </font>
    <font>
      <u val="single"/>
      <sz val="8.25"/>
      <color indexed="12"/>
      <name val="ＭＳ Ｐゴシック"/>
      <family val="3"/>
    </font>
    <font>
      <u val="single"/>
      <sz val="8.25"/>
      <color indexed="36"/>
      <name val="ＭＳ Ｐゴシック"/>
      <family val="3"/>
    </font>
    <font>
      <b/>
      <sz val="12"/>
      <name val="ＭＳ Ｐゴシック"/>
      <family val="3"/>
    </font>
    <font>
      <b/>
      <sz val="11"/>
      <name val="ＭＳ Ｐゴシック"/>
      <family val="0"/>
    </font>
    <font>
      <b/>
      <u val="single"/>
      <sz val="12"/>
      <name val="ＭＳ Ｐゴシック"/>
      <family val="3"/>
    </font>
    <font>
      <b/>
      <u val="single"/>
      <sz val="11"/>
      <name val="ＭＳ Ｐゴシック"/>
      <family val="3"/>
    </font>
    <font>
      <b/>
      <sz val="28"/>
      <color indexed="10"/>
      <name val="ＭＳ Ｐゴシック"/>
      <family val="3"/>
    </font>
    <font>
      <b/>
      <sz val="10"/>
      <name val="ＭＳ Ｐゴシック"/>
      <family val="3"/>
    </font>
    <font>
      <sz val="10"/>
      <name val="ＭＳ Ｐゴシック"/>
      <family val="3"/>
    </font>
    <font>
      <sz val="12"/>
      <name val="ＭＳ Ｐゴシック"/>
      <family val="3"/>
    </font>
    <font>
      <i/>
      <sz val="8"/>
      <name val="ＭＳ Ｐゴシック"/>
      <family val="3"/>
    </font>
  </fonts>
  <fills count="5">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46"/>
        <bgColor indexed="64"/>
      </patternFill>
    </fill>
  </fills>
  <borders count="90">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double"/>
      <right style="thin"/>
      <top>
        <color indexed="63"/>
      </top>
      <bottom style="thin"/>
    </border>
    <border>
      <left style="double"/>
      <right style="thin"/>
      <top style="thin"/>
      <bottom style="thin"/>
    </border>
    <border>
      <left style="thin"/>
      <right>
        <color indexed="63"/>
      </right>
      <top>
        <color indexed="63"/>
      </top>
      <bottom style="double"/>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style="medium"/>
      <top>
        <color indexed="63"/>
      </top>
      <bottom style="double"/>
    </border>
    <border>
      <left style="medium"/>
      <right>
        <color indexed="63"/>
      </right>
      <top style="thin"/>
      <bottom style="thin"/>
    </border>
    <border>
      <left>
        <color indexed="63"/>
      </left>
      <right>
        <color indexed="63"/>
      </right>
      <top style="thin"/>
      <bottom style="medium"/>
    </border>
    <border>
      <left style="double"/>
      <right style="thin"/>
      <top style="thin"/>
      <bottom style="medium"/>
    </border>
    <border>
      <left>
        <color indexed="63"/>
      </left>
      <right>
        <color indexed="63"/>
      </right>
      <top>
        <color indexed="63"/>
      </top>
      <bottom style="medium"/>
    </border>
    <border>
      <left style="thin"/>
      <right style="thin"/>
      <top>
        <color indexed="63"/>
      </top>
      <bottom style="medium"/>
    </border>
    <border>
      <left style="medium"/>
      <right>
        <color indexed="63"/>
      </right>
      <top style="double"/>
      <bottom style="thin"/>
    </border>
    <border>
      <left>
        <color indexed="63"/>
      </left>
      <right>
        <color indexed="63"/>
      </right>
      <top style="double"/>
      <bottom style="thin"/>
    </border>
    <border>
      <left style="medium"/>
      <right>
        <color indexed="63"/>
      </right>
      <top>
        <color indexed="63"/>
      </top>
      <bottom style="medium"/>
    </border>
    <border>
      <left>
        <color indexed="63"/>
      </left>
      <right>
        <color indexed="63"/>
      </right>
      <top style="thin"/>
      <bottom style="double"/>
    </border>
    <border>
      <left style="thin"/>
      <right style="thin"/>
      <top style="thin"/>
      <bottom style="double"/>
    </border>
    <border>
      <left style="thin"/>
      <right>
        <color indexed="63"/>
      </right>
      <top>
        <color indexed="63"/>
      </top>
      <bottom style="thin"/>
    </border>
    <border>
      <left style="thin"/>
      <right>
        <color indexed="63"/>
      </right>
      <top style="thin"/>
      <bottom style="double"/>
    </border>
    <border>
      <left style="thin"/>
      <right style="thin"/>
      <top style="double"/>
      <bottom style="thin"/>
    </border>
    <border>
      <left style="thin"/>
      <right>
        <color indexed="63"/>
      </right>
      <top>
        <color indexed="63"/>
      </top>
      <bottom style="medium"/>
    </border>
    <border>
      <left style="double"/>
      <right style="thin"/>
      <top style="double"/>
      <bottom style="thin"/>
    </border>
    <border>
      <left style="thin"/>
      <right style="double"/>
      <top style="double"/>
      <bottom style="thin"/>
    </border>
    <border>
      <left style="double"/>
      <right style="thin"/>
      <top style="thin"/>
      <bottom style="double"/>
    </border>
    <border>
      <left style="thin"/>
      <right style="double"/>
      <top style="thin"/>
      <bottom style="double"/>
    </border>
    <border>
      <left style="double"/>
      <right style="thin"/>
      <top>
        <color indexed="63"/>
      </top>
      <bottom style="medium"/>
    </border>
    <border>
      <left style="thin"/>
      <right style="double"/>
      <top>
        <color indexed="63"/>
      </top>
      <bottom style="medium"/>
    </border>
    <border>
      <left style="thin"/>
      <right>
        <color indexed="63"/>
      </right>
      <top style="double"/>
      <bottom style="thin"/>
    </border>
    <border>
      <left style="thin"/>
      <right style="medium"/>
      <top style="double"/>
      <bottom style="thin"/>
    </border>
    <border>
      <left style="thin"/>
      <right style="medium"/>
      <top style="thin"/>
      <bottom style="double"/>
    </border>
    <border>
      <left style="thin"/>
      <right style="medium"/>
      <top>
        <color indexed="63"/>
      </top>
      <bottom style="medium"/>
    </border>
    <border>
      <left style="thin"/>
      <right>
        <color indexed="63"/>
      </right>
      <top style="double"/>
      <bottom>
        <color indexed="63"/>
      </bottom>
    </border>
    <border>
      <left style="thin"/>
      <right style="medium"/>
      <top style="double"/>
      <bottom>
        <color indexed="63"/>
      </bottom>
    </border>
    <border>
      <left style="thin"/>
      <right style="medium"/>
      <top style="thin"/>
      <bottom style="thin"/>
    </border>
    <border>
      <left style="medium"/>
      <right>
        <color indexed="63"/>
      </right>
      <top style="thin"/>
      <bottom>
        <color indexed="63"/>
      </bottom>
    </border>
    <border>
      <left style="medium"/>
      <right>
        <color indexed="63"/>
      </right>
      <top style="thin"/>
      <bottom style="double"/>
    </border>
    <border>
      <left style="thin"/>
      <right style="medium"/>
      <top>
        <color indexed="63"/>
      </top>
      <bottom style="thin"/>
    </border>
    <border>
      <left style="medium"/>
      <right>
        <color indexed="63"/>
      </right>
      <top>
        <color indexed="63"/>
      </top>
      <bottom style="thin"/>
    </border>
    <border>
      <left style="thin"/>
      <right style="double"/>
      <top>
        <color indexed="63"/>
      </top>
      <bottom style="thin"/>
    </border>
    <border>
      <left style="thin"/>
      <right style="thin"/>
      <top style="thin"/>
      <bottom style="thin"/>
    </border>
    <border>
      <left>
        <color indexed="63"/>
      </left>
      <right>
        <color indexed="63"/>
      </right>
      <top style="double"/>
      <bottom style="medium"/>
    </border>
    <border>
      <left style="double"/>
      <right style="thin"/>
      <top>
        <color indexed="63"/>
      </top>
      <bottom style="double"/>
    </border>
    <border>
      <left style="thin"/>
      <right style="medium"/>
      <top style="thin"/>
      <bottom>
        <color indexed="63"/>
      </bottom>
    </border>
    <border>
      <left style="thin"/>
      <right style="double"/>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style="thin"/>
      <top style="double"/>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thin"/>
      <top style="thin"/>
      <bottom style="medium"/>
    </border>
    <border>
      <left style="double"/>
      <right style="thin"/>
      <top style="double"/>
      <bottom style="medium"/>
    </border>
    <border>
      <left style="thin"/>
      <right style="thin"/>
      <top>
        <color indexed="63"/>
      </top>
      <bottom style="double"/>
    </border>
    <border>
      <left style="medium"/>
      <right>
        <color indexed="63"/>
      </right>
      <top style="medium"/>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medium"/>
    </border>
    <border>
      <left style="medium"/>
      <right>
        <color indexed="63"/>
      </right>
      <top style="double"/>
      <bottom style="medium"/>
    </border>
    <border>
      <left style="thin"/>
      <right style="thin"/>
      <top style="double"/>
      <bottom style="medium"/>
    </border>
    <border>
      <left style="thin"/>
      <right>
        <color indexed="63"/>
      </right>
      <top style="double"/>
      <bottom style="medium"/>
    </border>
    <border>
      <left style="double"/>
      <right style="thin"/>
      <top style="double"/>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color indexed="63"/>
      </left>
      <right>
        <color indexed="63"/>
      </right>
      <top style="medium"/>
      <bottom style="medium"/>
    </border>
    <border>
      <left>
        <color indexed="63"/>
      </left>
      <right style="thin"/>
      <top style="thin"/>
      <bottom style="thin"/>
    </border>
    <border>
      <left>
        <color indexed="63"/>
      </left>
      <right>
        <color indexed="63"/>
      </right>
      <top style="thin"/>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style="thin"/>
    </border>
    <border>
      <left>
        <color indexed="63"/>
      </left>
      <right style="thin"/>
      <top style="double"/>
      <bottom style="thin"/>
    </border>
    <border>
      <left style="double"/>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thin"/>
      <top>
        <color indexed="63"/>
      </top>
      <bottom style="double"/>
    </border>
    <border>
      <left>
        <color indexed="63"/>
      </left>
      <right style="thin"/>
      <top style="medium"/>
      <bottom>
        <color indexed="63"/>
      </bottom>
    </border>
    <border>
      <left>
        <color indexed="63"/>
      </left>
      <right style="double"/>
      <top style="double"/>
      <bottom style="thin"/>
    </border>
    <border>
      <left>
        <color indexed="63"/>
      </left>
      <right style="double"/>
      <top style="thin"/>
      <bottom style="medium"/>
    </border>
    <border>
      <left style="double"/>
      <right>
        <color indexed="63"/>
      </right>
      <top style="double"/>
      <bottom style="medium"/>
    </border>
    <border>
      <left>
        <color indexed="63"/>
      </left>
      <right style="thin"/>
      <top style="double"/>
      <bottom style="medium"/>
    </border>
    <border>
      <left>
        <color indexed="63"/>
      </left>
      <right style="double"/>
      <top style="double"/>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40">
    <xf numFmtId="0" fontId="0" fillId="0" borderId="0" xfId="0" applyAlignment="1">
      <alignment/>
    </xf>
    <xf numFmtId="0" fontId="2" fillId="2" borderId="0" xfId="0" applyFont="1" applyFill="1" applyBorder="1" applyAlignment="1">
      <alignment horizontal="right" vertical="center"/>
    </xf>
    <xf numFmtId="0" fontId="2" fillId="2" borderId="1" xfId="0" applyFont="1" applyFill="1" applyBorder="1" applyAlignment="1">
      <alignment horizontal="right"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176" fontId="2" fillId="0" borderId="4" xfId="15" applyNumberFormat="1" applyFont="1" applyFill="1" applyBorder="1" applyAlignment="1">
      <alignment vertical="center"/>
    </xf>
    <xf numFmtId="38" fontId="2" fillId="0" borderId="5" xfId="17" applyFont="1" applyFill="1" applyBorder="1" applyAlignment="1">
      <alignment horizontal="right" vertical="center"/>
    </xf>
    <xf numFmtId="38" fontId="2" fillId="0" borderId="6" xfId="17" applyFont="1" applyFill="1" applyBorder="1" applyAlignment="1">
      <alignment horizontal="right" vertical="center"/>
    </xf>
    <xf numFmtId="38" fontId="2" fillId="0" borderId="6" xfId="0" applyNumberFormat="1" applyFont="1" applyFill="1" applyBorder="1" applyAlignment="1">
      <alignment horizontal="right" vertical="center"/>
    </xf>
    <xf numFmtId="38" fontId="2" fillId="0" borderId="5" xfId="17" applyFont="1" applyFill="1" applyBorder="1" applyAlignment="1">
      <alignment vertical="center"/>
    </xf>
    <xf numFmtId="38" fontId="2" fillId="0" borderId="6" xfId="17" applyFont="1" applyFill="1" applyBorder="1" applyAlignment="1">
      <alignment vertical="center"/>
    </xf>
    <xf numFmtId="176" fontId="2" fillId="0" borderId="2" xfId="15" applyNumberFormat="1" applyFont="1" applyFill="1" applyBorder="1" applyAlignment="1">
      <alignment horizontal="right" vertical="center"/>
    </xf>
    <xf numFmtId="0" fontId="0" fillId="2" borderId="7" xfId="0" applyFont="1" applyFill="1" applyBorder="1" applyAlignment="1">
      <alignment horizontal="center" vertical="center"/>
    </xf>
    <xf numFmtId="0" fontId="2" fillId="2" borderId="8" xfId="0" applyFont="1" applyFill="1" applyBorder="1" applyAlignment="1">
      <alignment horizontal="righ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0" fillId="2" borderId="11"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3" xfId="0" applyFont="1" applyFill="1" applyBorder="1" applyAlignment="1">
      <alignment horizontal="right" vertical="center"/>
    </xf>
    <xf numFmtId="38" fontId="2" fillId="0" borderId="14" xfId="17" applyFont="1" applyFill="1" applyBorder="1" applyAlignment="1">
      <alignment horizontal="right" vertical="center"/>
    </xf>
    <xf numFmtId="176" fontId="2" fillId="0" borderId="15" xfId="15" applyNumberFormat="1" applyFont="1" applyFill="1" applyBorder="1" applyAlignment="1">
      <alignment horizontal="right" vertical="center"/>
    </xf>
    <xf numFmtId="176" fontId="2" fillId="0" borderId="16" xfId="15" applyNumberFormat="1" applyFont="1" applyFill="1" applyBorder="1" applyAlignment="1">
      <alignment vertical="center"/>
    </xf>
    <xf numFmtId="0" fontId="5" fillId="2" borderId="8" xfId="0" applyFont="1" applyFill="1" applyBorder="1" applyAlignment="1">
      <alignment horizontal="right" vertical="center"/>
    </xf>
    <xf numFmtId="0" fontId="5" fillId="2" borderId="0" xfId="0" applyFont="1" applyFill="1" applyBorder="1" applyAlignment="1">
      <alignment horizontal="right" vertical="center"/>
    </xf>
    <xf numFmtId="0" fontId="5" fillId="2" borderId="10" xfId="0" applyFont="1" applyFill="1" applyBorder="1" applyAlignment="1">
      <alignment horizontal="left" vertical="center"/>
    </xf>
    <xf numFmtId="0" fontId="5" fillId="2" borderId="1" xfId="0" applyFont="1" applyFill="1" applyBorder="1" applyAlignment="1">
      <alignment horizontal="right" vertical="center"/>
    </xf>
    <xf numFmtId="0" fontId="5" fillId="2" borderId="17" xfId="0" applyFont="1" applyFill="1" applyBorder="1" applyAlignment="1">
      <alignment horizontal="left" vertical="center"/>
    </xf>
    <xf numFmtId="0" fontId="5" fillId="2" borderId="18" xfId="0" applyFont="1" applyFill="1" applyBorder="1" applyAlignment="1">
      <alignment horizontal="right" vertical="center"/>
    </xf>
    <xf numFmtId="0" fontId="5" fillId="2" borderId="19" xfId="0" applyFont="1" applyFill="1" applyBorder="1" applyAlignment="1">
      <alignment horizontal="left" vertical="center"/>
    </xf>
    <xf numFmtId="0" fontId="5" fillId="2" borderId="15" xfId="0" applyFont="1" applyFill="1" applyBorder="1" applyAlignment="1">
      <alignment horizontal="right" vertical="center"/>
    </xf>
    <xf numFmtId="0" fontId="2" fillId="0" borderId="0" xfId="0" applyFont="1" applyAlignment="1">
      <alignment vertical="center"/>
    </xf>
    <xf numFmtId="0" fontId="4" fillId="0" borderId="0" xfId="0" applyFont="1" applyAlignment="1">
      <alignment vertical="center"/>
    </xf>
    <xf numFmtId="38" fontId="2" fillId="0" borderId="0" xfId="17" applyFont="1" applyFill="1" applyBorder="1" applyAlignment="1">
      <alignment vertical="center"/>
    </xf>
    <xf numFmtId="38" fontId="2" fillId="0" borderId="0" xfId="17" applyFont="1" applyFill="1" applyAlignment="1">
      <alignment horizontal="right" vertical="center"/>
    </xf>
    <xf numFmtId="176" fontId="2" fillId="0" borderId="0" xfId="17" applyNumberFormat="1" applyFont="1" applyFill="1" applyBorder="1" applyAlignment="1">
      <alignment vertical="center"/>
    </xf>
    <xf numFmtId="0" fontId="2" fillId="2" borderId="18" xfId="0" applyFont="1" applyFill="1" applyBorder="1" applyAlignment="1">
      <alignment horizontal="centerContinuous" vertical="center"/>
    </xf>
    <xf numFmtId="0" fontId="2" fillId="2" borderId="20" xfId="0" applyFont="1" applyFill="1" applyBorder="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horizontal="centerContinuous" vertical="center"/>
    </xf>
    <xf numFmtId="0" fontId="2" fillId="2" borderId="3" xfId="0" applyFont="1" applyFill="1" applyBorder="1" applyAlignment="1">
      <alignment horizontal="centerContinuous" vertical="center"/>
    </xf>
    <xf numFmtId="0" fontId="2" fillId="2" borderId="8" xfId="0" applyFont="1" applyFill="1" applyBorder="1" applyAlignment="1">
      <alignment horizontal="left" vertical="center"/>
    </xf>
    <xf numFmtId="0" fontId="2" fillId="2" borderId="10" xfId="0" applyFont="1" applyFill="1" applyBorder="1" applyAlignment="1">
      <alignment horizontal="centerContinuous" vertical="center"/>
    </xf>
    <xf numFmtId="0" fontId="2" fillId="2" borderId="17" xfId="0" applyFont="1" applyFill="1" applyBorder="1" applyAlignment="1">
      <alignment horizontal="centerContinuous" vertical="center"/>
    </xf>
    <xf numFmtId="0" fontId="2" fillId="2" borderId="15" xfId="0" applyFont="1" applyFill="1" applyBorder="1" applyAlignment="1">
      <alignment horizontal="centerContinuous" vertical="center"/>
    </xf>
    <xf numFmtId="0" fontId="2" fillId="2" borderId="8" xfId="0" applyFont="1" applyFill="1" applyBorder="1" applyAlignment="1">
      <alignment horizontal="center" vertical="center"/>
    </xf>
    <xf numFmtId="176" fontId="2" fillId="0" borderId="21" xfId="15" applyNumberFormat="1" applyFont="1" applyBorder="1" applyAlignment="1">
      <alignment vertical="center"/>
    </xf>
    <xf numFmtId="176" fontId="2" fillId="0" borderId="22" xfId="15" applyNumberFormat="1" applyFont="1" applyBorder="1" applyAlignment="1">
      <alignment vertical="center"/>
    </xf>
    <xf numFmtId="176" fontId="2" fillId="0" borderId="23" xfId="15" applyNumberFormat="1" applyFont="1" applyBorder="1" applyAlignment="1">
      <alignment vertical="center"/>
    </xf>
    <xf numFmtId="176" fontId="2" fillId="0" borderId="24" xfId="15" applyNumberFormat="1" applyFont="1" applyBorder="1" applyAlignment="1">
      <alignment vertical="center"/>
    </xf>
    <xf numFmtId="0" fontId="2" fillId="2" borderId="9" xfId="0" applyFont="1" applyFill="1" applyBorder="1" applyAlignment="1">
      <alignment horizontal="centerContinuous" vertical="center"/>
    </xf>
    <xf numFmtId="0" fontId="2" fillId="2" borderId="12" xfId="0" applyFont="1" applyFill="1" applyBorder="1" applyAlignment="1">
      <alignment horizontal="centerContinuous" vertical="center"/>
    </xf>
    <xf numFmtId="176" fontId="2" fillId="0" borderId="25" xfId="15" applyNumberFormat="1" applyFont="1" applyBorder="1" applyAlignment="1">
      <alignment vertical="center"/>
    </xf>
    <xf numFmtId="38" fontId="2" fillId="0" borderId="26" xfId="17" applyFont="1" applyFill="1" applyBorder="1" applyAlignment="1">
      <alignment horizontal="right" vertical="center"/>
    </xf>
    <xf numFmtId="176" fontId="2" fillId="0" borderId="24" xfId="15" applyNumberFormat="1" applyFont="1" applyFill="1" applyBorder="1" applyAlignment="1">
      <alignment vertical="center"/>
    </xf>
    <xf numFmtId="176" fontId="2" fillId="0" borderId="27" xfId="15" applyNumberFormat="1" applyFont="1" applyFill="1" applyBorder="1" applyAlignment="1">
      <alignment horizontal="center" vertical="center"/>
    </xf>
    <xf numFmtId="38" fontId="2" fillId="0" borderId="28" xfId="17" applyFont="1" applyFill="1" applyBorder="1" applyAlignment="1">
      <alignment horizontal="right" vertical="center"/>
    </xf>
    <xf numFmtId="176" fontId="2" fillId="0" borderId="21" xfId="15" applyNumberFormat="1" applyFont="1" applyFill="1" applyBorder="1" applyAlignment="1">
      <alignment vertical="center"/>
    </xf>
    <xf numFmtId="176" fontId="2" fillId="0" borderId="29" xfId="15" applyNumberFormat="1" applyFont="1" applyFill="1" applyBorder="1" applyAlignment="1">
      <alignment horizontal="center" vertical="center"/>
    </xf>
    <xf numFmtId="38" fontId="2" fillId="0" borderId="30" xfId="17" applyFont="1" applyFill="1" applyBorder="1" applyAlignment="1">
      <alignment horizontal="right" vertical="center"/>
    </xf>
    <xf numFmtId="176" fontId="2" fillId="0" borderId="31" xfId="15" applyNumberFormat="1" applyFont="1" applyFill="1" applyBorder="1" applyAlignment="1">
      <alignment horizontal="center" vertical="center"/>
    </xf>
    <xf numFmtId="176" fontId="2" fillId="0" borderId="32" xfId="15" applyNumberFormat="1" applyFont="1" applyBorder="1" applyAlignment="1">
      <alignment horizontal="center" vertical="center"/>
    </xf>
    <xf numFmtId="176" fontId="2" fillId="0" borderId="23" xfId="15" applyNumberFormat="1" applyFont="1" applyBorder="1" applyAlignment="1">
      <alignment horizontal="center" vertical="center"/>
    </xf>
    <xf numFmtId="176" fontId="2" fillId="0" borderId="25" xfId="15" applyNumberFormat="1" applyFont="1" applyBorder="1" applyAlignment="1">
      <alignment horizontal="center" vertical="center"/>
    </xf>
    <xf numFmtId="176" fontId="2" fillId="0" borderId="33" xfId="15" applyNumberFormat="1" applyFont="1" applyBorder="1" applyAlignment="1">
      <alignment horizontal="center" vertical="center"/>
    </xf>
    <xf numFmtId="176" fontId="2" fillId="0" borderId="34" xfId="15" applyNumberFormat="1" applyFont="1" applyBorder="1" applyAlignment="1">
      <alignment horizontal="center" vertical="center"/>
    </xf>
    <xf numFmtId="176" fontId="2" fillId="0" borderId="35" xfId="15" applyNumberFormat="1" applyFont="1" applyBorder="1" applyAlignment="1">
      <alignment horizontal="center" vertical="center"/>
    </xf>
    <xf numFmtId="176" fontId="2" fillId="0" borderId="36" xfId="15" applyNumberFormat="1" applyFont="1" applyBorder="1" applyAlignment="1">
      <alignment horizontal="center" vertical="center"/>
    </xf>
    <xf numFmtId="176" fontId="2" fillId="0" borderId="37" xfId="15" applyNumberFormat="1" applyFont="1" applyBorder="1" applyAlignment="1">
      <alignment horizontal="center" vertical="center"/>
    </xf>
    <xf numFmtId="176" fontId="2" fillId="0" borderId="38" xfId="15" applyNumberFormat="1" applyFont="1" applyBorder="1" applyAlignment="1">
      <alignment horizontal="center" vertical="center"/>
    </xf>
    <xf numFmtId="0" fontId="2" fillId="2" borderId="1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38" fontId="5" fillId="0" borderId="0" xfId="17" applyFont="1" applyAlignment="1">
      <alignment vertical="center"/>
    </xf>
    <xf numFmtId="38" fontId="5" fillId="0" borderId="0" xfId="17" applyFont="1" applyBorder="1" applyAlignment="1">
      <alignment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vertical="center"/>
    </xf>
    <xf numFmtId="0" fontId="2" fillId="2" borderId="18" xfId="0" applyFont="1" applyFill="1" applyBorder="1" applyAlignment="1">
      <alignment horizontal="center" vertical="center"/>
    </xf>
    <xf numFmtId="1" fontId="2" fillId="0" borderId="26" xfId="0" applyNumberFormat="1" applyFont="1" applyBorder="1" applyAlignment="1">
      <alignment vertical="center"/>
    </xf>
    <xf numFmtId="176" fontId="2" fillId="0" borderId="22" xfId="15" applyNumberFormat="1" applyFont="1" applyFill="1" applyBorder="1" applyAlignment="1">
      <alignment horizontal="center" vertical="center"/>
    </xf>
    <xf numFmtId="1" fontId="2" fillId="0" borderId="26" xfId="0" applyNumberFormat="1" applyFont="1" applyFill="1" applyBorder="1" applyAlignment="1">
      <alignment vertical="center"/>
    </xf>
    <xf numFmtId="176" fontId="2" fillId="0" borderId="41" xfId="15" applyNumberFormat="1" applyFont="1" applyFill="1" applyBorder="1" applyAlignment="1">
      <alignment horizontal="center" vertical="center"/>
    </xf>
    <xf numFmtId="0" fontId="2" fillId="2" borderId="20" xfId="0" applyFont="1" applyFill="1" applyBorder="1" applyAlignment="1">
      <alignment horizontal="center" vertical="center"/>
    </xf>
    <xf numFmtId="1" fontId="2" fillId="0" borderId="28" xfId="0" applyNumberFormat="1" applyFont="1" applyBorder="1" applyAlignment="1">
      <alignment vertical="center"/>
    </xf>
    <xf numFmtId="176" fontId="2" fillId="0" borderId="23" xfId="15" applyNumberFormat="1" applyFont="1" applyFill="1" applyBorder="1" applyAlignment="1">
      <alignment horizontal="center" vertical="center"/>
    </xf>
    <xf numFmtId="1" fontId="2" fillId="0" borderId="28" xfId="0" applyNumberFormat="1" applyFont="1" applyFill="1" applyBorder="1" applyAlignment="1">
      <alignment vertical="center"/>
    </xf>
    <xf numFmtId="176" fontId="2" fillId="0" borderId="34" xfId="15" applyNumberFormat="1" applyFont="1" applyFill="1" applyBorder="1" applyAlignment="1">
      <alignment horizontal="center" vertical="center"/>
    </xf>
    <xf numFmtId="0" fontId="2" fillId="2" borderId="42" xfId="0" applyFont="1" applyFill="1" applyBorder="1" applyAlignment="1">
      <alignment horizontal="center" vertical="center"/>
    </xf>
    <xf numFmtId="1" fontId="2" fillId="0" borderId="5" xfId="0" applyNumberFormat="1" applyFont="1" applyBorder="1" applyAlignment="1">
      <alignment vertical="center"/>
    </xf>
    <xf numFmtId="176" fontId="2" fillId="0" borderId="43" xfId="15" applyNumberFormat="1" applyFont="1" applyFill="1" applyBorder="1" applyAlignment="1">
      <alignment horizontal="center" vertical="center"/>
    </xf>
    <xf numFmtId="1" fontId="2" fillId="0" borderId="5" xfId="0" applyNumberFormat="1" applyFont="1" applyFill="1" applyBorder="1" applyAlignment="1">
      <alignment vertical="center"/>
    </xf>
    <xf numFmtId="1" fontId="2" fillId="0" borderId="6" xfId="0" applyNumberFormat="1" applyFont="1" applyBorder="1" applyAlignment="1">
      <alignment vertical="center"/>
    </xf>
    <xf numFmtId="176" fontId="2" fillId="0" borderId="44" xfId="15" applyNumberFormat="1" applyFont="1" applyFill="1" applyBorder="1" applyAlignment="1">
      <alignment vertical="center"/>
    </xf>
    <xf numFmtId="1" fontId="2" fillId="0" borderId="6" xfId="0" applyNumberFormat="1" applyFont="1" applyFill="1" applyBorder="1" applyAlignment="1">
      <alignment vertical="center"/>
    </xf>
    <xf numFmtId="0" fontId="2" fillId="2" borderId="15" xfId="0" applyFont="1" applyFill="1" applyBorder="1" applyAlignment="1">
      <alignment horizontal="center" vertical="center"/>
    </xf>
    <xf numFmtId="1" fontId="2" fillId="0" borderId="30" xfId="0" applyNumberFormat="1" applyFont="1" applyBorder="1" applyAlignment="1">
      <alignment vertical="center"/>
    </xf>
    <xf numFmtId="176" fontId="2" fillId="0" borderId="25" xfId="15" applyNumberFormat="1" applyFont="1" applyFill="1" applyBorder="1" applyAlignment="1">
      <alignment horizontal="center" vertical="center"/>
    </xf>
    <xf numFmtId="38" fontId="2" fillId="0" borderId="30" xfId="17" applyFont="1" applyFill="1" applyBorder="1" applyAlignment="1">
      <alignment vertical="center"/>
    </xf>
    <xf numFmtId="176" fontId="2" fillId="0" borderId="35" xfId="15" applyNumberFormat="1" applyFont="1" applyFill="1" applyBorder="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176" fontId="2" fillId="0" borderId="0" xfId="15" applyNumberFormat="1" applyFont="1" applyAlignment="1">
      <alignment vertical="center"/>
    </xf>
    <xf numFmtId="0" fontId="2" fillId="2" borderId="45" xfId="0" applyFont="1" applyFill="1" applyBorder="1" applyAlignment="1">
      <alignment horizontal="center" vertical="center"/>
    </xf>
    <xf numFmtId="1" fontId="2" fillId="0" borderId="46" xfId="0" applyNumberFormat="1" applyFont="1" applyFill="1" applyBorder="1" applyAlignment="1">
      <alignment vertical="center"/>
    </xf>
    <xf numFmtId="176" fontId="2" fillId="0" borderId="47" xfId="15" applyNumberFormat="1" applyFont="1" applyFill="1" applyBorder="1" applyAlignment="1">
      <alignment horizontal="center" vertical="center"/>
    </xf>
    <xf numFmtId="176" fontId="2" fillId="0" borderId="48" xfId="15" applyNumberFormat="1" applyFont="1" applyFill="1" applyBorder="1" applyAlignment="1">
      <alignment horizontal="center" vertical="center"/>
    </xf>
    <xf numFmtId="176" fontId="2" fillId="0" borderId="49" xfId="15" applyNumberFormat="1" applyFont="1" applyFill="1" applyBorder="1" applyAlignment="1">
      <alignment horizontal="center" vertical="center"/>
    </xf>
    <xf numFmtId="176" fontId="2" fillId="0" borderId="38" xfId="15" applyNumberFormat="1" applyFont="1" applyFill="1" applyBorder="1" applyAlignment="1">
      <alignment horizontal="center" vertical="center"/>
    </xf>
    <xf numFmtId="176" fontId="2" fillId="0" borderId="50" xfId="15" applyNumberFormat="1" applyFont="1" applyFill="1" applyBorder="1" applyAlignment="1">
      <alignment horizontal="center" vertical="center"/>
    </xf>
    <xf numFmtId="176" fontId="2" fillId="0" borderId="51" xfId="15" applyNumberFormat="1" applyFont="1" applyFill="1" applyBorder="1" applyAlignment="1">
      <alignment horizontal="center" vertical="center"/>
    </xf>
    <xf numFmtId="176" fontId="2" fillId="0" borderId="52" xfId="15" applyNumberFormat="1" applyFont="1" applyFill="1" applyBorder="1" applyAlignment="1">
      <alignment vertical="center"/>
    </xf>
    <xf numFmtId="0" fontId="5" fillId="2" borderId="9" xfId="0" applyFont="1" applyFill="1" applyBorder="1" applyAlignment="1">
      <alignment horizontal="center" vertical="center"/>
    </xf>
    <xf numFmtId="176" fontId="2" fillId="0" borderId="53" xfId="15" applyNumberFormat="1" applyFont="1" applyFill="1" applyBorder="1" applyAlignment="1">
      <alignment horizontal="center" vertical="center"/>
    </xf>
    <xf numFmtId="176" fontId="2" fillId="0" borderId="54" xfId="15" applyNumberFormat="1" applyFont="1" applyFill="1" applyBorder="1" applyAlignment="1">
      <alignment horizontal="center" vertical="center"/>
    </xf>
    <xf numFmtId="176" fontId="2" fillId="0" borderId="55" xfId="15" applyNumberFormat="1" applyFont="1" applyFill="1" applyBorder="1" applyAlignment="1">
      <alignment horizontal="center" vertical="center"/>
    </xf>
    <xf numFmtId="178" fontId="2" fillId="0" borderId="31" xfId="17" applyNumberFormat="1" applyFont="1" applyFill="1" applyBorder="1" applyAlignment="1">
      <alignment horizontal="center" vertical="center"/>
    </xf>
    <xf numFmtId="176" fontId="2" fillId="0" borderId="18" xfId="15" applyNumberFormat="1" applyFont="1" applyFill="1" applyBorder="1" applyAlignment="1">
      <alignment vertical="center"/>
    </xf>
    <xf numFmtId="176" fontId="2" fillId="0" borderId="20" xfId="15" applyNumberFormat="1" applyFont="1" applyFill="1" applyBorder="1" applyAlignment="1">
      <alignment vertical="center"/>
    </xf>
    <xf numFmtId="176" fontId="2" fillId="0" borderId="15" xfId="15" applyNumberFormat="1" applyFont="1" applyFill="1" applyBorder="1" applyAlignment="1">
      <alignment vertical="center"/>
    </xf>
    <xf numFmtId="176" fontId="2" fillId="0" borderId="22" xfId="15" applyNumberFormat="1" applyFont="1" applyFill="1" applyBorder="1" applyAlignment="1">
      <alignment vertical="center"/>
    </xf>
    <xf numFmtId="176" fontId="2" fillId="0" borderId="23" xfId="15" applyNumberFormat="1" applyFont="1" applyFill="1" applyBorder="1" applyAlignment="1">
      <alignment vertical="center"/>
    </xf>
    <xf numFmtId="176" fontId="2" fillId="0" borderId="25" xfId="15" applyNumberFormat="1" applyFont="1" applyFill="1" applyBorder="1" applyAlignment="1">
      <alignment vertical="center"/>
    </xf>
    <xf numFmtId="178" fontId="2" fillId="0" borderId="27" xfId="17" applyNumberFormat="1" applyFont="1" applyFill="1" applyBorder="1" applyAlignment="1">
      <alignment horizontal="center" vertical="center"/>
    </xf>
    <xf numFmtId="178" fontId="2" fillId="0" borderId="33" xfId="17" applyNumberFormat="1" applyFont="1" applyFill="1" applyBorder="1" applyAlignment="1">
      <alignment horizontal="center" vertical="center"/>
    </xf>
    <xf numFmtId="178" fontId="2" fillId="0" borderId="35" xfId="17" applyNumberFormat="1" applyFont="1" applyFill="1" applyBorder="1" applyAlignment="1">
      <alignment horizontal="center" vertical="center"/>
    </xf>
    <xf numFmtId="176" fontId="2" fillId="0" borderId="37" xfId="15" applyNumberFormat="1" applyFont="1" applyFill="1" applyBorder="1" applyAlignment="1">
      <alignment horizontal="center" vertical="center"/>
    </xf>
    <xf numFmtId="38" fontId="3" fillId="3" borderId="4" xfId="17" applyFont="1" applyFill="1" applyBorder="1" applyAlignment="1">
      <alignment vertical="center"/>
    </xf>
    <xf numFmtId="176" fontId="3" fillId="3" borderId="2" xfId="15" applyNumberFormat="1" applyFont="1" applyFill="1" applyBorder="1" applyAlignment="1">
      <alignment vertical="center"/>
    </xf>
    <xf numFmtId="38" fontId="3" fillId="3" borderId="44" xfId="17" applyFont="1" applyFill="1" applyBorder="1" applyAlignment="1">
      <alignment vertical="center"/>
    </xf>
    <xf numFmtId="38" fontId="3" fillId="3" borderId="56" xfId="17" applyFont="1" applyFill="1" applyBorder="1" applyAlignment="1">
      <alignment vertical="center"/>
    </xf>
    <xf numFmtId="176" fontId="3" fillId="3" borderId="15" xfId="15" applyNumberFormat="1" applyFont="1" applyFill="1" applyBorder="1" applyAlignment="1">
      <alignment vertical="center"/>
    </xf>
    <xf numFmtId="176" fontId="5" fillId="3" borderId="27" xfId="15" applyNumberFormat="1" applyFont="1" applyFill="1" applyBorder="1" applyAlignment="1">
      <alignment vertical="center"/>
    </xf>
    <xf numFmtId="176" fontId="5" fillId="3" borderId="29" xfId="15" applyNumberFormat="1" applyFont="1" applyFill="1" applyBorder="1" applyAlignment="1">
      <alignment vertical="center"/>
    </xf>
    <xf numFmtId="176" fontId="5" fillId="3" borderId="31" xfId="15" applyNumberFormat="1" applyFont="1" applyFill="1" applyBorder="1" applyAlignment="1">
      <alignment vertical="center"/>
    </xf>
    <xf numFmtId="176" fontId="5" fillId="3" borderId="22" xfId="15" applyNumberFormat="1" applyFont="1" applyFill="1" applyBorder="1" applyAlignment="1">
      <alignment vertical="center"/>
    </xf>
    <xf numFmtId="176" fontId="5" fillId="3" borderId="23" xfId="15" applyNumberFormat="1" applyFont="1" applyFill="1" applyBorder="1" applyAlignment="1">
      <alignment vertical="center"/>
    </xf>
    <xf numFmtId="176" fontId="5" fillId="3" borderId="25" xfId="15" applyNumberFormat="1" applyFont="1" applyFill="1" applyBorder="1" applyAlignment="1">
      <alignment vertical="center"/>
    </xf>
    <xf numFmtId="176" fontId="3" fillId="3" borderId="22" xfId="15" applyNumberFormat="1" applyFont="1" applyFill="1" applyBorder="1" applyAlignment="1">
      <alignment vertical="center"/>
    </xf>
    <xf numFmtId="176" fontId="3" fillId="3" borderId="23" xfId="15" applyNumberFormat="1" applyFont="1" applyFill="1" applyBorder="1" applyAlignment="1">
      <alignment vertical="center"/>
    </xf>
    <xf numFmtId="176" fontId="3" fillId="3" borderId="25" xfId="15" applyNumberFormat="1" applyFont="1" applyFill="1" applyBorder="1" applyAlignment="1">
      <alignment vertical="center"/>
    </xf>
    <xf numFmtId="38" fontId="3" fillId="4" borderId="4" xfId="17" applyFont="1" applyFill="1" applyBorder="1" applyAlignment="1">
      <alignment vertical="center"/>
    </xf>
    <xf numFmtId="176" fontId="3" fillId="4" borderId="2" xfId="15" applyNumberFormat="1" applyFont="1" applyFill="1" applyBorder="1" applyAlignment="1">
      <alignment vertical="center"/>
    </xf>
    <xf numFmtId="38" fontId="3" fillId="4" borderId="56" xfId="17" applyFont="1" applyFill="1" applyBorder="1" applyAlignment="1">
      <alignment vertical="center"/>
    </xf>
    <xf numFmtId="176" fontId="3" fillId="4" borderId="13" xfId="15" applyNumberFormat="1" applyFont="1" applyFill="1" applyBorder="1" applyAlignment="1">
      <alignment vertical="center"/>
    </xf>
    <xf numFmtId="38" fontId="3" fillId="0" borderId="26" xfId="17" applyFont="1" applyFill="1" applyBorder="1" applyAlignment="1">
      <alignment vertical="center"/>
    </xf>
    <xf numFmtId="38" fontId="3" fillId="0" borderId="6" xfId="17" applyFont="1" applyFill="1" applyBorder="1" applyAlignment="1">
      <alignment vertical="center"/>
    </xf>
    <xf numFmtId="38" fontId="3" fillId="0" borderId="14" xfId="17" applyFont="1" applyFill="1" applyBorder="1" applyAlignment="1">
      <alignment vertical="center"/>
    </xf>
    <xf numFmtId="176" fontId="2" fillId="0" borderId="32" xfId="15" applyNumberFormat="1" applyFont="1" applyFill="1" applyBorder="1" applyAlignment="1">
      <alignment vertical="center"/>
    </xf>
    <xf numFmtId="0" fontId="3" fillId="0" borderId="21" xfId="0" applyFont="1" applyFill="1" applyBorder="1" applyAlignment="1">
      <alignment vertical="center"/>
    </xf>
    <xf numFmtId="176" fontId="3" fillId="4" borderId="22" xfId="15" applyNumberFormat="1" applyFont="1" applyFill="1" applyBorder="1" applyAlignment="1">
      <alignment vertical="center"/>
    </xf>
    <xf numFmtId="176" fontId="3" fillId="4" borderId="23" xfId="15" applyNumberFormat="1" applyFont="1" applyFill="1" applyBorder="1" applyAlignment="1">
      <alignment vertical="center"/>
    </xf>
    <xf numFmtId="176" fontId="3" fillId="4" borderId="25" xfId="15" applyNumberFormat="1" applyFont="1" applyFill="1" applyBorder="1" applyAlignment="1">
      <alignment vertical="center"/>
    </xf>
    <xf numFmtId="1" fontId="2" fillId="0" borderId="4" xfId="0" applyNumberFormat="1" applyFont="1" applyFill="1" applyBorder="1" applyAlignment="1">
      <alignment vertical="center"/>
    </xf>
    <xf numFmtId="1" fontId="2" fillId="4" borderId="4" xfId="0" applyNumberFormat="1" applyFont="1" applyFill="1" applyBorder="1" applyAlignment="1">
      <alignment vertical="center"/>
    </xf>
    <xf numFmtId="176" fontId="2" fillId="4" borderId="22" xfId="15" applyNumberFormat="1" applyFont="1" applyFill="1" applyBorder="1" applyAlignment="1">
      <alignment vertical="center"/>
    </xf>
    <xf numFmtId="176" fontId="2" fillId="4" borderId="23" xfId="15" applyNumberFormat="1" applyFont="1" applyFill="1" applyBorder="1" applyAlignment="1">
      <alignment vertical="center"/>
    </xf>
    <xf numFmtId="176" fontId="2" fillId="4" borderId="25" xfId="15" applyNumberFormat="1" applyFont="1" applyFill="1" applyBorder="1" applyAlignment="1">
      <alignment vertical="center"/>
    </xf>
    <xf numFmtId="1" fontId="2" fillId="4" borderId="16" xfId="0" applyNumberFormat="1" applyFont="1" applyFill="1" applyBorder="1" applyAlignment="1">
      <alignment vertical="center"/>
    </xf>
    <xf numFmtId="1" fontId="2" fillId="0" borderId="16" xfId="0" applyNumberFormat="1" applyFont="1" applyFill="1" applyBorder="1" applyAlignment="1">
      <alignment vertical="center"/>
    </xf>
    <xf numFmtId="1" fontId="2" fillId="4" borderId="21" xfId="0" applyNumberFormat="1" applyFont="1" applyFill="1" applyBorder="1" applyAlignment="1">
      <alignment vertical="center"/>
    </xf>
    <xf numFmtId="1" fontId="2" fillId="0" borderId="21" xfId="0" applyNumberFormat="1" applyFont="1" applyFill="1" applyBorder="1" applyAlignment="1">
      <alignment vertical="center"/>
    </xf>
    <xf numFmtId="1" fontId="2" fillId="0" borderId="30" xfId="0" applyNumberFormat="1" applyFont="1" applyFill="1" applyBorder="1" applyAlignment="1">
      <alignment vertical="center"/>
    </xf>
    <xf numFmtId="1" fontId="2" fillId="0" borderId="57" xfId="0" applyNumberFormat="1" applyFont="1" applyFill="1" applyBorder="1" applyAlignment="1">
      <alignment vertical="center"/>
    </xf>
    <xf numFmtId="1" fontId="2" fillId="4" borderId="58" xfId="0" applyNumberFormat="1" applyFont="1" applyFill="1" applyBorder="1" applyAlignment="1">
      <alignment vertical="center"/>
    </xf>
    <xf numFmtId="1" fontId="2" fillId="0" borderId="58" xfId="0" applyNumberFormat="1" applyFont="1" applyFill="1" applyBorder="1" applyAlignment="1">
      <alignment vertical="center"/>
    </xf>
    <xf numFmtId="1" fontId="2" fillId="0" borderId="44" xfId="0" applyNumberFormat="1" applyFont="1" applyFill="1" applyBorder="1" applyAlignment="1">
      <alignment vertical="center"/>
    </xf>
    <xf numFmtId="0" fontId="0" fillId="0" borderId="0" xfId="0" applyAlignment="1">
      <alignment vertical="center"/>
    </xf>
    <xf numFmtId="0" fontId="0" fillId="2" borderId="59" xfId="0" applyFont="1" applyFill="1" applyBorder="1" applyAlignment="1">
      <alignment horizontal="left" vertical="center"/>
    </xf>
    <xf numFmtId="0" fontId="0" fillId="2" borderId="60"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42" xfId="0" applyFont="1" applyFill="1" applyBorder="1" applyAlignment="1">
      <alignment horizontal="left" vertical="center"/>
    </xf>
    <xf numFmtId="0" fontId="0" fillId="2" borderId="12" xfId="0" applyFont="1" applyFill="1" applyBorder="1" applyAlignment="1">
      <alignment horizontal="left" vertical="center"/>
    </xf>
    <xf numFmtId="0" fontId="0" fillId="2" borderId="64" xfId="0" applyFont="1" applyFill="1" applyBorder="1" applyAlignment="1">
      <alignment horizontal="left" vertical="center"/>
    </xf>
    <xf numFmtId="0" fontId="9" fillId="2" borderId="9" xfId="0" applyFont="1" applyFill="1" applyBorder="1" applyAlignment="1">
      <alignment horizontal="left" vertical="center"/>
    </xf>
    <xf numFmtId="0" fontId="0" fillId="2" borderId="17" xfId="0" applyFont="1" applyFill="1" applyBorder="1" applyAlignment="1">
      <alignment horizontal="centerContinuous" vertical="center"/>
    </xf>
    <xf numFmtId="0" fontId="0" fillId="2" borderId="40" xfId="0" applyFont="1" applyFill="1" applyBorder="1" applyAlignment="1">
      <alignment horizontal="centerContinuous" vertical="center"/>
    </xf>
    <xf numFmtId="0" fontId="0" fillId="2" borderId="19" xfId="0" applyFont="1" applyFill="1" applyBorder="1" applyAlignment="1">
      <alignment horizontal="centerContinuous" vertical="center"/>
    </xf>
    <xf numFmtId="0" fontId="0" fillId="2" borderId="39"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40" xfId="0" applyFont="1" applyFill="1" applyBorder="1" applyAlignment="1">
      <alignment horizontal="left" vertical="center"/>
    </xf>
    <xf numFmtId="0" fontId="0" fillId="2" borderId="2" xfId="0" applyFont="1" applyFill="1" applyBorder="1" applyAlignment="1">
      <alignment horizontal="right" vertical="center"/>
    </xf>
    <xf numFmtId="0" fontId="0" fillId="2" borderId="3" xfId="0" applyFont="1" applyFill="1" applyBorder="1" applyAlignment="1">
      <alignment horizontal="right" vertical="center"/>
    </xf>
    <xf numFmtId="0" fontId="0" fillId="2" borderId="0" xfId="0" applyFont="1" applyFill="1" applyBorder="1" applyAlignment="1">
      <alignment horizontal="right" vertical="center"/>
    </xf>
    <xf numFmtId="0" fontId="0" fillId="2" borderId="20" xfId="0" applyFont="1" applyFill="1" applyBorder="1" applyAlignment="1">
      <alignment horizontal="right" vertical="center"/>
    </xf>
    <xf numFmtId="0" fontId="0" fillId="2" borderId="19" xfId="0" applyFont="1" applyFill="1" applyBorder="1" applyAlignment="1">
      <alignment horizontal="left" vertical="center"/>
    </xf>
    <xf numFmtId="0" fontId="0" fillId="2" borderId="65" xfId="0" applyFont="1" applyFill="1" applyBorder="1" applyAlignment="1">
      <alignment horizontal="left" vertical="center"/>
    </xf>
    <xf numFmtId="0" fontId="9" fillId="2" borderId="9" xfId="0" applyFont="1" applyFill="1" applyBorder="1" applyAlignment="1">
      <alignment horizontal="center" vertical="center"/>
    </xf>
    <xf numFmtId="38" fontId="5" fillId="3" borderId="32" xfId="17" applyFont="1" applyFill="1" applyBorder="1" applyAlignment="1">
      <alignment vertical="center"/>
    </xf>
    <xf numFmtId="38" fontId="5" fillId="3" borderId="23" xfId="17" applyFont="1" applyFill="1" applyBorder="1" applyAlignment="1">
      <alignment vertical="center"/>
    </xf>
    <xf numFmtId="38" fontId="5" fillId="3" borderId="25" xfId="17" applyFont="1" applyFill="1" applyBorder="1" applyAlignment="1">
      <alignment vertical="center"/>
    </xf>
    <xf numFmtId="38" fontId="5" fillId="3" borderId="4" xfId="17" applyFont="1" applyFill="1" applyBorder="1" applyAlignment="1">
      <alignment vertical="center"/>
    </xf>
    <xf numFmtId="38" fontId="5" fillId="3" borderId="44" xfId="17" applyFont="1" applyFill="1" applyBorder="1" applyAlignment="1">
      <alignment vertical="center"/>
    </xf>
    <xf numFmtId="38" fontId="5" fillId="3" borderId="21" xfId="17" applyFont="1" applyFill="1" applyBorder="1" applyAlignment="1">
      <alignment vertical="center"/>
    </xf>
    <xf numFmtId="38" fontId="5" fillId="3" borderId="16" xfId="17" applyFont="1" applyFill="1" applyBorder="1" applyAlignment="1">
      <alignment vertical="center"/>
    </xf>
    <xf numFmtId="38" fontId="3" fillId="3" borderId="21" xfId="17" applyFont="1" applyFill="1" applyBorder="1" applyAlignment="1">
      <alignment vertical="center"/>
    </xf>
    <xf numFmtId="38" fontId="3" fillId="3" borderId="16" xfId="17" applyFont="1" applyFill="1" applyBorder="1" applyAlignment="1">
      <alignment vertical="center"/>
    </xf>
    <xf numFmtId="176" fontId="3" fillId="3" borderId="49" xfId="15" applyNumberFormat="1" applyFont="1" applyFill="1" applyBorder="1" applyAlignment="1">
      <alignment vertical="center"/>
    </xf>
    <xf numFmtId="1" fontId="3" fillId="3" borderId="16" xfId="0" applyNumberFormat="1" applyFont="1" applyFill="1" applyBorder="1" applyAlignment="1">
      <alignment vertical="center"/>
    </xf>
    <xf numFmtId="1" fontId="3" fillId="3" borderId="4" xfId="0" applyNumberFormat="1" applyFont="1" applyFill="1" applyBorder="1" applyAlignment="1">
      <alignment vertical="center"/>
    </xf>
    <xf numFmtId="1" fontId="3" fillId="3" borderId="21" xfId="0" applyNumberFormat="1" applyFont="1" applyFill="1" applyBorder="1" applyAlignment="1">
      <alignment vertical="center"/>
    </xf>
    <xf numFmtId="1" fontId="3" fillId="3" borderId="44" xfId="0" applyNumberFormat="1" applyFont="1" applyFill="1" applyBorder="1" applyAlignment="1">
      <alignment vertical="center"/>
    </xf>
    <xf numFmtId="176" fontId="2" fillId="0" borderId="43" xfId="15" applyNumberFormat="1" applyFont="1" applyFill="1" applyBorder="1" applyAlignment="1" quotePrefix="1">
      <alignment horizontal="center" vertical="center"/>
    </xf>
    <xf numFmtId="176" fontId="2" fillId="0" borderId="22" xfId="15" applyNumberFormat="1" applyFont="1" applyFill="1" applyBorder="1" applyAlignment="1" quotePrefix="1">
      <alignment horizontal="center" vertical="center"/>
    </xf>
    <xf numFmtId="176" fontId="2" fillId="0" borderId="41" xfId="15" applyNumberFormat="1" applyFont="1" applyFill="1" applyBorder="1" applyAlignment="1" quotePrefix="1">
      <alignment horizontal="center" vertical="center"/>
    </xf>
    <xf numFmtId="176" fontId="2" fillId="0" borderId="34" xfId="15" applyNumberFormat="1" applyFont="1" applyFill="1" applyBorder="1" applyAlignment="1" quotePrefix="1">
      <alignment horizontal="center" vertical="center"/>
    </xf>
    <xf numFmtId="176" fontId="2" fillId="0" borderId="33" xfId="15" applyNumberFormat="1" applyFont="1" applyFill="1" applyBorder="1" applyAlignment="1">
      <alignment horizontal="center" vertical="center"/>
    </xf>
    <xf numFmtId="38" fontId="3" fillId="4" borderId="24" xfId="17" applyFont="1" applyFill="1" applyBorder="1" applyAlignment="1">
      <alignment vertical="center"/>
    </xf>
    <xf numFmtId="176" fontId="3" fillId="4" borderId="27" xfId="15" applyNumberFormat="1" applyFont="1" applyFill="1" applyBorder="1" applyAlignment="1">
      <alignment vertical="center"/>
    </xf>
    <xf numFmtId="38" fontId="2" fillId="0" borderId="32" xfId="17" applyFont="1" applyFill="1" applyBorder="1" applyAlignment="1">
      <alignment vertical="center"/>
    </xf>
    <xf numFmtId="38" fontId="2" fillId="0" borderId="24" xfId="17" applyFont="1" applyFill="1" applyBorder="1" applyAlignment="1">
      <alignment vertical="center"/>
    </xf>
    <xf numFmtId="38" fontId="3" fillId="4" borderId="22" xfId="17" applyFont="1" applyFill="1" applyBorder="1" applyAlignment="1">
      <alignment vertical="center"/>
    </xf>
    <xf numFmtId="176" fontId="3" fillId="4" borderId="29" xfId="15" applyNumberFormat="1" applyFont="1" applyFill="1" applyBorder="1" applyAlignment="1">
      <alignment vertical="center"/>
    </xf>
    <xf numFmtId="38" fontId="2" fillId="0" borderId="22" xfId="17" applyFont="1" applyFill="1" applyBorder="1" applyAlignment="1">
      <alignment vertical="center"/>
    </xf>
    <xf numFmtId="38" fontId="2" fillId="0" borderId="4" xfId="17" applyFont="1" applyFill="1" applyBorder="1" applyAlignment="1">
      <alignment vertical="center"/>
    </xf>
    <xf numFmtId="38" fontId="3" fillId="4" borderId="66" xfId="17" applyFont="1" applyFill="1" applyBorder="1" applyAlignment="1">
      <alignment vertical="center"/>
    </xf>
    <xf numFmtId="176" fontId="3" fillId="4" borderId="31" xfId="15" applyNumberFormat="1" applyFont="1" applyFill="1" applyBorder="1" applyAlignment="1">
      <alignment vertical="center"/>
    </xf>
    <xf numFmtId="38" fontId="2" fillId="0" borderId="67" xfId="17" applyFont="1" applyFill="1" applyBorder="1" applyAlignment="1">
      <alignment vertical="center"/>
    </xf>
    <xf numFmtId="38" fontId="2" fillId="0" borderId="66" xfId="17" applyFont="1" applyFill="1" applyBorder="1" applyAlignment="1">
      <alignment vertical="center"/>
    </xf>
    <xf numFmtId="38" fontId="3" fillId="4" borderId="52" xfId="17" applyFont="1" applyFill="1" applyBorder="1" applyAlignment="1">
      <alignment vertical="center"/>
    </xf>
    <xf numFmtId="38" fontId="2" fillId="0" borderId="68" xfId="17" applyFont="1" applyFill="1" applyBorder="1" applyAlignment="1">
      <alignment vertical="center"/>
    </xf>
    <xf numFmtId="38" fontId="2" fillId="0" borderId="52" xfId="17" applyFont="1" applyFill="1" applyBorder="1" applyAlignment="1">
      <alignment vertical="center"/>
    </xf>
    <xf numFmtId="38" fontId="3" fillId="4" borderId="44" xfId="17" applyFont="1" applyFill="1" applyBorder="1" applyAlignment="1">
      <alignment vertical="center"/>
    </xf>
    <xf numFmtId="38" fontId="2" fillId="0" borderId="44" xfId="17" applyFont="1" applyFill="1" applyBorder="1" applyAlignment="1">
      <alignment vertical="center"/>
    </xf>
    <xf numFmtId="38" fontId="2" fillId="0" borderId="57" xfId="17" applyFont="1" applyFill="1" applyBorder="1" applyAlignment="1">
      <alignment vertical="center"/>
    </xf>
    <xf numFmtId="38" fontId="3" fillId="0" borderId="5" xfId="17" applyFont="1" applyFill="1" applyBorder="1" applyAlignment="1">
      <alignment vertical="center"/>
    </xf>
    <xf numFmtId="38" fontId="3" fillId="4" borderId="21" xfId="17" applyFont="1" applyFill="1" applyBorder="1" applyAlignment="1">
      <alignment vertical="center"/>
    </xf>
    <xf numFmtId="38" fontId="3" fillId="0" borderId="28" xfId="17" applyFont="1" applyFill="1" applyBorder="1" applyAlignment="1">
      <alignment vertical="center"/>
    </xf>
    <xf numFmtId="38" fontId="3" fillId="0" borderId="57" xfId="17" applyFont="1" applyFill="1" applyBorder="1" applyAlignment="1">
      <alignment vertical="center"/>
    </xf>
    <xf numFmtId="38" fontId="2" fillId="0" borderId="26" xfId="17" applyFont="1" applyFill="1" applyBorder="1" applyAlignment="1">
      <alignment vertical="center"/>
    </xf>
    <xf numFmtId="38" fontId="2" fillId="0" borderId="28" xfId="17" applyFont="1" applyFill="1" applyBorder="1" applyAlignment="1">
      <alignment vertical="center"/>
    </xf>
    <xf numFmtId="38" fontId="2" fillId="0" borderId="21" xfId="17" applyFont="1" applyFill="1" applyBorder="1" applyAlignment="1">
      <alignment vertical="center"/>
    </xf>
    <xf numFmtId="176" fontId="3" fillId="4" borderId="49" xfId="15" applyNumberFormat="1" applyFont="1" applyFill="1" applyBorder="1" applyAlignment="1">
      <alignment vertical="center"/>
    </xf>
    <xf numFmtId="38" fontId="3" fillId="4" borderId="16" xfId="17" applyFont="1" applyFill="1" applyBorder="1" applyAlignment="1">
      <alignment vertical="center"/>
    </xf>
    <xf numFmtId="38" fontId="2" fillId="0" borderId="16" xfId="17" applyFont="1" applyFill="1" applyBorder="1" applyAlignment="1">
      <alignment vertical="center"/>
    </xf>
    <xf numFmtId="1" fontId="3" fillId="4" borderId="16" xfId="0" applyNumberFormat="1" applyFont="1" applyFill="1" applyBorder="1" applyAlignment="1">
      <alignment vertical="center"/>
    </xf>
    <xf numFmtId="1" fontId="3" fillId="4" borderId="4" xfId="0" applyNumberFormat="1" applyFont="1" applyFill="1" applyBorder="1" applyAlignment="1">
      <alignment vertical="center"/>
    </xf>
    <xf numFmtId="1" fontId="3" fillId="4" borderId="21" xfId="0" applyNumberFormat="1" applyFont="1" applyFill="1" applyBorder="1" applyAlignment="1">
      <alignment vertical="center"/>
    </xf>
    <xf numFmtId="1" fontId="3" fillId="4" borderId="44" xfId="0" applyNumberFormat="1" applyFont="1" applyFill="1" applyBorder="1" applyAlignment="1">
      <alignment vertical="center"/>
    </xf>
    <xf numFmtId="1" fontId="3" fillId="4" borderId="58" xfId="0" applyNumberFormat="1" applyFont="1" applyFill="1" applyBorder="1" applyAlignment="1">
      <alignment vertical="center"/>
    </xf>
    <xf numFmtId="0" fontId="0" fillId="0" borderId="0" xfId="0" applyFill="1" applyBorder="1" applyAlignment="1">
      <alignment vertical="center"/>
    </xf>
    <xf numFmtId="0" fontId="0" fillId="2" borderId="69"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71" xfId="0" applyFont="1" applyFill="1" applyBorder="1" applyAlignment="1">
      <alignment horizontal="center" vertical="center"/>
    </xf>
    <xf numFmtId="0" fontId="0" fillId="0" borderId="72" xfId="0" applyBorder="1" applyAlignment="1">
      <alignment vertical="center"/>
    </xf>
    <xf numFmtId="38" fontId="2" fillId="0" borderId="73" xfId="17" applyFont="1" applyFill="1" applyBorder="1" applyAlignment="1">
      <alignment vertical="center"/>
    </xf>
    <xf numFmtId="0" fontId="2" fillId="2" borderId="42" xfId="0" applyFont="1" applyFill="1" applyBorder="1" applyAlignment="1">
      <alignment horizontal="right" vertical="center"/>
    </xf>
    <xf numFmtId="0" fontId="2" fillId="2" borderId="12" xfId="0" applyFont="1" applyFill="1" applyBorder="1" applyAlignment="1">
      <alignment horizontal="right" vertical="center"/>
    </xf>
    <xf numFmtId="0" fontId="2" fillId="2" borderId="9" xfId="0" applyFont="1" applyFill="1" applyBorder="1" applyAlignment="1">
      <alignment horizontal="right" vertical="center"/>
    </xf>
    <xf numFmtId="0" fontId="2" fillId="2" borderId="40" xfId="0" applyFont="1" applyFill="1" applyBorder="1" applyAlignment="1">
      <alignment horizontal="right" vertical="center"/>
    </xf>
    <xf numFmtId="176" fontId="3" fillId="3" borderId="48" xfId="15" applyNumberFormat="1" applyFont="1" applyFill="1" applyBorder="1" applyAlignment="1">
      <alignment vertical="center"/>
    </xf>
    <xf numFmtId="176" fontId="3" fillId="3" borderId="43" xfId="15" applyNumberFormat="1" applyFont="1" applyFill="1" applyBorder="1" applyAlignment="1">
      <alignment vertical="center"/>
    </xf>
    <xf numFmtId="0" fontId="0" fillId="0" borderId="0" xfId="0" applyAlignment="1">
      <alignment horizontal="right" vertical="center"/>
    </xf>
    <xf numFmtId="0" fontId="0" fillId="2" borderId="10" xfId="0" applyFill="1" applyBorder="1" applyAlignment="1">
      <alignment horizontal="left" vertical="center"/>
    </xf>
    <xf numFmtId="0" fontId="2" fillId="2" borderId="2" xfId="0" applyFont="1" applyFill="1" applyBorder="1" applyAlignment="1">
      <alignment horizontal="centerContinuous" vertical="center"/>
    </xf>
    <xf numFmtId="0" fontId="2" fillId="2" borderId="39" xfId="0" applyFont="1" applyFill="1" applyBorder="1" applyAlignment="1">
      <alignment horizontal="centerContinuous" vertical="center"/>
    </xf>
    <xf numFmtId="0" fontId="2" fillId="2" borderId="74" xfId="0" applyFont="1" applyFill="1" applyBorder="1" applyAlignment="1">
      <alignment horizontal="centerContinuous" vertical="center"/>
    </xf>
    <xf numFmtId="0" fontId="0" fillId="2" borderId="39" xfId="0" applyFont="1" applyFill="1" applyBorder="1" applyAlignment="1">
      <alignment horizontal="centerContinuous" vertical="center"/>
    </xf>
    <xf numFmtId="0" fontId="0" fillId="2" borderId="74" xfId="0" applyFont="1" applyFill="1" applyBorder="1" applyAlignment="1">
      <alignment horizontal="centerContinuous" vertical="center"/>
    </xf>
    <xf numFmtId="0" fontId="0" fillId="2" borderId="20" xfId="0" applyFont="1" applyFill="1" applyBorder="1" applyAlignment="1">
      <alignment horizontal="centerContinuous" vertical="center"/>
    </xf>
    <xf numFmtId="0" fontId="0" fillId="2" borderId="15" xfId="0" applyFont="1" applyFill="1" applyBorder="1" applyAlignment="1">
      <alignment horizontal="centerContinuous" vertical="center"/>
    </xf>
    <xf numFmtId="0" fontId="0" fillId="2" borderId="1" xfId="0" applyFill="1" applyBorder="1" applyAlignment="1">
      <alignment horizontal="right" vertical="center"/>
    </xf>
    <xf numFmtId="176" fontId="2" fillId="0" borderId="49" xfId="15" applyNumberFormat="1" applyFont="1" applyBorder="1" applyAlignment="1">
      <alignment horizontal="center" vertical="center"/>
    </xf>
    <xf numFmtId="38" fontId="8" fillId="4" borderId="4" xfId="17" applyFont="1" applyFill="1" applyBorder="1" applyAlignment="1">
      <alignment vertical="center"/>
    </xf>
    <xf numFmtId="38" fontId="3" fillId="0" borderId="24" xfId="17" applyFont="1" applyFill="1" applyBorder="1" applyAlignment="1">
      <alignment vertical="center"/>
    </xf>
    <xf numFmtId="38" fontId="3" fillId="0" borderId="4" xfId="17" applyFont="1" applyFill="1" applyBorder="1" applyAlignment="1">
      <alignment vertical="center"/>
    </xf>
    <xf numFmtId="38" fontId="3" fillId="0" borderId="66" xfId="17" applyFont="1" applyFill="1" applyBorder="1" applyAlignment="1">
      <alignment vertical="center"/>
    </xf>
    <xf numFmtId="176" fontId="2" fillId="0" borderId="23" xfId="15" applyNumberFormat="1" applyFont="1" applyFill="1" applyBorder="1" applyAlignment="1" quotePrefix="1">
      <alignment horizontal="center" vertical="center"/>
    </xf>
    <xf numFmtId="176" fontId="2" fillId="0" borderId="29" xfId="15" applyNumberFormat="1" applyFont="1" applyFill="1" applyBorder="1" applyAlignment="1" quotePrefix="1">
      <alignment horizontal="center" vertical="center"/>
    </xf>
    <xf numFmtId="176" fontId="2" fillId="4" borderId="29" xfId="15" applyNumberFormat="1" applyFont="1" applyFill="1" applyBorder="1" applyAlignment="1">
      <alignment vertical="center"/>
    </xf>
    <xf numFmtId="0" fontId="11" fillId="0" borderId="0" xfId="0" applyFont="1" applyAlignment="1">
      <alignment vertical="center"/>
    </xf>
    <xf numFmtId="0" fontId="9" fillId="0" borderId="0" xfId="0" applyFont="1" applyAlignment="1">
      <alignment vertical="center"/>
    </xf>
    <xf numFmtId="176" fontId="0" fillId="0" borderId="38" xfId="15" applyNumberFormat="1" applyFont="1" applyFill="1" applyBorder="1" applyAlignment="1" quotePrefix="1">
      <alignment horizontal="center" vertical="center"/>
    </xf>
    <xf numFmtId="176" fontId="2" fillId="0" borderId="51" xfId="15" applyNumberFormat="1" applyFont="1" applyFill="1" applyBorder="1" applyAlignment="1" quotePrefix="1">
      <alignment horizontal="center" vertical="center"/>
    </xf>
    <xf numFmtId="176" fontId="2" fillId="0" borderId="35" xfId="15" applyNumberFormat="1" applyFont="1" applyFill="1" applyBorder="1" applyAlignment="1" quotePrefix="1">
      <alignment horizontal="center" vertical="center"/>
    </xf>
    <xf numFmtId="38" fontId="2" fillId="0" borderId="0" xfId="17" applyFont="1" applyAlignment="1">
      <alignment vertical="center"/>
    </xf>
    <xf numFmtId="38" fontId="2" fillId="0" borderId="26" xfId="17" applyFont="1" applyBorder="1" applyAlignment="1">
      <alignment vertical="center"/>
    </xf>
    <xf numFmtId="38" fontId="2" fillId="0" borderId="28" xfId="17" applyFont="1" applyBorder="1" applyAlignment="1">
      <alignment vertical="center"/>
    </xf>
    <xf numFmtId="38" fontId="2" fillId="0" borderId="5" xfId="17" applyFont="1" applyBorder="1" applyAlignment="1">
      <alignment vertical="center"/>
    </xf>
    <xf numFmtId="38" fontId="2" fillId="0" borderId="6" xfId="17" applyFont="1" applyBorder="1" applyAlignment="1">
      <alignment vertical="center"/>
    </xf>
    <xf numFmtId="38" fontId="2" fillId="0" borderId="30" xfId="17" applyFont="1" applyBorder="1" applyAlignment="1">
      <alignment vertical="center"/>
    </xf>
    <xf numFmtId="38" fontId="2" fillId="0" borderId="0" xfId="17" applyFont="1" applyAlignment="1">
      <alignment horizontal="center" vertical="center"/>
    </xf>
    <xf numFmtId="0" fontId="12" fillId="0" borderId="0" xfId="0" applyFont="1" applyFill="1" applyBorder="1" applyAlignment="1">
      <alignment horizontal="center" vertical="center"/>
    </xf>
    <xf numFmtId="0" fontId="13" fillId="0" borderId="0" xfId="0" applyFont="1" applyAlignment="1">
      <alignment horizontal="left"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8" fillId="0" borderId="0" xfId="0" applyFont="1" applyAlignment="1">
      <alignment vertical="center"/>
    </xf>
    <xf numFmtId="0" fontId="16" fillId="0" borderId="0" xfId="0" applyFont="1" applyAlignment="1">
      <alignment/>
    </xf>
    <xf numFmtId="0" fontId="16" fillId="0" borderId="0" xfId="0" applyFont="1" applyAlignment="1">
      <alignment vertical="center"/>
    </xf>
    <xf numFmtId="0" fontId="16" fillId="0" borderId="0" xfId="0" applyFont="1" applyAlignment="1">
      <alignment vertical="top"/>
    </xf>
    <xf numFmtId="0" fontId="10" fillId="0" borderId="0" xfId="0" applyFont="1" applyAlignment="1">
      <alignment horizontal="center" vertical="center"/>
    </xf>
    <xf numFmtId="55" fontId="3" fillId="3" borderId="61" xfId="0" applyNumberFormat="1" applyFont="1" applyFill="1" applyBorder="1" applyAlignment="1">
      <alignment horizontal="center" vertical="center"/>
    </xf>
    <xf numFmtId="0" fontId="3" fillId="3" borderId="8" xfId="0" applyFont="1" applyFill="1" applyBorder="1" applyAlignment="1">
      <alignment horizontal="center" vertical="center"/>
    </xf>
    <xf numFmtId="55" fontId="2" fillId="2" borderId="75" xfId="0" applyNumberFormat="1" applyFont="1" applyFill="1" applyBorder="1" applyAlignment="1">
      <alignment horizontal="center" vertical="center"/>
    </xf>
    <xf numFmtId="0" fontId="2" fillId="0" borderId="8" xfId="0" applyFont="1" applyBorder="1" applyAlignment="1">
      <alignment horizontal="center" vertical="center"/>
    </xf>
    <xf numFmtId="0" fontId="8" fillId="3" borderId="60" xfId="0" applyFont="1" applyFill="1" applyBorder="1" applyAlignment="1">
      <alignment horizontal="center" vertical="center"/>
    </xf>
    <xf numFmtId="0" fontId="3"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3" fillId="3" borderId="1" xfId="0" applyFont="1" applyFill="1" applyBorder="1" applyAlignment="1">
      <alignment horizontal="center" vertical="center"/>
    </xf>
    <xf numFmtId="0" fontId="0" fillId="2" borderId="76" xfId="0" applyFont="1" applyFill="1" applyBorder="1" applyAlignment="1">
      <alignment horizontal="center" vertical="center"/>
    </xf>
    <xf numFmtId="0" fontId="2" fillId="0" borderId="0" xfId="0" applyFont="1" applyBorder="1" applyAlignment="1">
      <alignment horizontal="center" vertical="center"/>
    </xf>
    <xf numFmtId="0" fontId="0" fillId="2" borderId="77" xfId="0" applyFont="1" applyFill="1" applyBorder="1" applyAlignment="1">
      <alignment horizontal="center" vertical="center"/>
    </xf>
    <xf numFmtId="0" fontId="2" fillId="0" borderId="1" xfId="0" applyFont="1" applyBorder="1" applyAlignment="1">
      <alignment horizontal="center" vertical="center"/>
    </xf>
    <xf numFmtId="0" fontId="3" fillId="3" borderId="32"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15" xfId="0" applyFont="1" applyFill="1" applyBorder="1" applyAlignment="1">
      <alignment horizontal="center" vertical="center"/>
    </xf>
    <xf numFmtId="178" fontId="2" fillId="0" borderId="78" xfId="17" applyNumberFormat="1" applyFont="1" applyFill="1" applyBorder="1" applyAlignment="1">
      <alignment horizontal="center" vertical="center"/>
    </xf>
    <xf numFmtId="0" fontId="2" fillId="0" borderId="79" xfId="0" applyFont="1" applyFill="1" applyBorder="1" applyAlignment="1">
      <alignment vertical="center"/>
    </xf>
    <xf numFmtId="178" fontId="2" fillId="0" borderId="80" xfId="17" applyNumberFormat="1" applyFont="1" applyFill="1" applyBorder="1" applyAlignment="1">
      <alignment horizontal="center" vertical="center"/>
    </xf>
    <xf numFmtId="0" fontId="2" fillId="0" borderId="81" xfId="0" applyFont="1" applyFill="1" applyBorder="1" applyAlignment="1">
      <alignment vertical="center"/>
    </xf>
    <xf numFmtId="0" fontId="2" fillId="2" borderId="82"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83" xfId="0" applyFont="1" applyFill="1" applyBorder="1" applyAlignment="1">
      <alignment horizontal="center" vertical="center"/>
    </xf>
    <xf numFmtId="0" fontId="0" fillId="2" borderId="75" xfId="0" applyFill="1" applyBorder="1" applyAlignment="1">
      <alignment horizontal="center" vertical="center"/>
    </xf>
    <xf numFmtId="0" fontId="2" fillId="2" borderId="84" xfId="0" applyFont="1" applyFill="1" applyBorder="1" applyAlignment="1">
      <alignment horizontal="center" vertical="center"/>
    </xf>
    <xf numFmtId="55" fontId="8" fillId="4" borderId="61" xfId="0" applyNumberFormat="1" applyFont="1" applyFill="1" applyBorder="1" applyAlignment="1">
      <alignment horizontal="center" vertical="center"/>
    </xf>
    <xf numFmtId="0" fontId="3" fillId="4" borderId="8" xfId="0" applyFont="1" applyFill="1" applyBorder="1" applyAlignment="1">
      <alignment horizontal="center" vertical="center"/>
    </xf>
    <xf numFmtId="178" fontId="3" fillId="4" borderId="32" xfId="17" applyNumberFormat="1" applyFont="1" applyFill="1" applyBorder="1" applyAlignment="1">
      <alignment horizontal="center" vertical="center"/>
    </xf>
    <xf numFmtId="178" fontId="3" fillId="4" borderId="85" xfId="17" applyNumberFormat="1" applyFont="1" applyFill="1" applyBorder="1" applyAlignment="1">
      <alignment horizontal="center" vertical="center"/>
    </xf>
    <xf numFmtId="0" fontId="8" fillId="4" borderId="7" xfId="0" applyFont="1" applyFill="1" applyBorder="1" applyAlignment="1">
      <alignment horizontal="center" vertical="center"/>
    </xf>
    <xf numFmtId="0" fontId="3" fillId="4" borderId="1" xfId="0" applyFont="1" applyFill="1" applyBorder="1" applyAlignment="1">
      <alignment horizontal="center" vertical="center"/>
    </xf>
    <xf numFmtId="0" fontId="8" fillId="4" borderId="60" xfId="0" applyFont="1" applyFill="1" applyBorder="1" applyAlignment="1">
      <alignment horizontal="center" vertical="center"/>
    </xf>
    <xf numFmtId="0" fontId="3" fillId="4" borderId="0" xfId="0" applyFont="1" applyFill="1" applyBorder="1" applyAlignment="1">
      <alignment horizontal="center" vertical="center"/>
    </xf>
    <xf numFmtId="178" fontId="3" fillId="4" borderId="50" xfId="17" applyNumberFormat="1" applyFont="1" applyFill="1" applyBorder="1" applyAlignment="1">
      <alignment horizontal="center" vertical="center"/>
    </xf>
    <xf numFmtId="178" fontId="0" fillId="0" borderId="86" xfId="0" applyNumberFormat="1" applyBorder="1" applyAlignment="1">
      <alignment horizontal="center" vertical="center"/>
    </xf>
    <xf numFmtId="0" fontId="2" fillId="2" borderId="9" xfId="0" applyFont="1" applyFill="1" applyBorder="1" applyAlignment="1">
      <alignment horizontal="center" vertical="center"/>
    </xf>
    <xf numFmtId="0" fontId="0" fillId="2" borderId="9" xfId="0" applyFill="1" applyBorder="1" applyAlignment="1">
      <alignment horizontal="center" vertical="center"/>
    </xf>
    <xf numFmtId="0" fontId="0" fillId="2" borderId="82" xfId="0" applyFill="1" applyBorder="1" applyAlignment="1">
      <alignment horizontal="center" vertical="center"/>
    </xf>
    <xf numFmtId="1" fontId="2" fillId="0" borderId="87" xfId="0" applyNumberFormat="1" applyFont="1" applyFill="1" applyBorder="1" applyAlignment="1">
      <alignment horizontal="center" vertical="center"/>
    </xf>
    <xf numFmtId="0" fontId="0" fillId="0" borderId="88" xfId="0" applyBorder="1" applyAlignment="1">
      <alignment horizontal="center" vertical="center"/>
    </xf>
    <xf numFmtId="1" fontId="2" fillId="4" borderId="67" xfId="0" applyNumberFormat="1" applyFont="1" applyFill="1" applyBorder="1" applyAlignment="1">
      <alignment horizontal="center" vertical="center"/>
    </xf>
    <xf numFmtId="0" fontId="0" fillId="0" borderId="89"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17</xdr:row>
      <xdr:rowOff>76200</xdr:rowOff>
    </xdr:from>
    <xdr:to>
      <xdr:col>6</xdr:col>
      <xdr:colOff>409575</xdr:colOff>
      <xdr:row>24</xdr:row>
      <xdr:rowOff>114300</xdr:rowOff>
    </xdr:to>
    <xdr:sp>
      <xdr:nvSpPr>
        <xdr:cNvPr id="1" name="Rectangle 1"/>
        <xdr:cNvSpPr>
          <a:spLocks/>
        </xdr:cNvSpPr>
      </xdr:nvSpPr>
      <xdr:spPr>
        <a:xfrm>
          <a:off x="5543550" y="3571875"/>
          <a:ext cx="4191000" cy="14382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Q34"/>
  <sheetViews>
    <sheetView tabSelected="1" zoomScale="75" zoomScaleNormal="75" workbookViewId="0" topLeftCell="A1">
      <selection activeCell="A1" sqref="A1"/>
    </sheetView>
  </sheetViews>
  <sheetFormatPr defaultColWidth="9.00390625" defaultRowHeight="13.5"/>
  <cols>
    <col min="1" max="1" width="5.375" style="169" customWidth="1"/>
    <col min="2" max="2" width="2.75390625" style="169" customWidth="1"/>
    <col min="3" max="3" width="46.75390625" style="169" customWidth="1"/>
    <col min="4" max="4" width="10.875" style="169" customWidth="1"/>
    <col min="5" max="5" width="9.875" style="169" customWidth="1"/>
    <col min="6" max="6" width="46.75390625" style="169" customWidth="1"/>
    <col min="7" max="7" width="10.875" style="169" customWidth="1"/>
    <col min="8" max="16384" width="9.00390625" style="169" customWidth="1"/>
  </cols>
  <sheetData>
    <row r="2" spans="1:7" ht="25.5" customHeight="1">
      <c r="A2" s="297" t="s">
        <v>95</v>
      </c>
      <c r="B2" s="297"/>
      <c r="C2" s="297"/>
      <c r="D2" s="297"/>
      <c r="E2" s="297"/>
      <c r="F2" s="297"/>
      <c r="G2" s="297"/>
    </row>
    <row r="3" spans="2:5" ht="15.75" customHeight="1">
      <c r="B3" s="276"/>
      <c r="E3" s="276"/>
    </row>
    <row r="4" spans="1:5" ht="15.75" customHeight="1">
      <c r="A4" s="276"/>
      <c r="B4" s="276" t="s">
        <v>113</v>
      </c>
      <c r="E4" s="276"/>
    </row>
    <row r="5" spans="3:4" ht="15.75" customHeight="1">
      <c r="C5" s="169" t="s">
        <v>70</v>
      </c>
      <c r="D5" s="169" t="s">
        <v>71</v>
      </c>
    </row>
    <row r="6" spans="3:6" ht="15.75" customHeight="1">
      <c r="C6" s="169" t="s">
        <v>72</v>
      </c>
      <c r="D6" s="169" t="s">
        <v>73</v>
      </c>
      <c r="F6" s="288"/>
    </row>
    <row r="7" spans="3:6" ht="15.75" customHeight="1">
      <c r="C7" s="169" t="s">
        <v>74</v>
      </c>
      <c r="D7" s="169" t="s">
        <v>75</v>
      </c>
      <c r="F7" s="288"/>
    </row>
    <row r="8" spans="3:6" ht="15.75" customHeight="1">
      <c r="C8" s="169" t="s">
        <v>76</v>
      </c>
      <c r="D8" s="169" t="s">
        <v>77</v>
      </c>
      <c r="F8" s="288"/>
    </row>
    <row r="9" spans="3:6" ht="15.75" customHeight="1">
      <c r="C9" s="169" t="s">
        <v>78</v>
      </c>
      <c r="D9" s="169" t="s">
        <v>79</v>
      </c>
      <c r="F9" s="288"/>
    </row>
    <row r="10" spans="3:4" ht="15.75" customHeight="1">
      <c r="C10" s="169" t="s">
        <v>80</v>
      </c>
      <c r="D10" s="169" t="s">
        <v>81</v>
      </c>
    </row>
    <row r="11" spans="3:4" ht="15.75" customHeight="1">
      <c r="C11" s="169" t="s">
        <v>82</v>
      </c>
      <c r="D11" s="169" t="s">
        <v>83</v>
      </c>
    </row>
    <row r="12" spans="3:4" ht="15.75" customHeight="1">
      <c r="C12" s="169" t="s">
        <v>84</v>
      </c>
      <c r="D12" s="169" t="s">
        <v>85</v>
      </c>
    </row>
    <row r="13" spans="3:4" ht="15.75" customHeight="1">
      <c r="C13" s="169" t="s">
        <v>86</v>
      </c>
      <c r="D13" s="169" t="s">
        <v>87</v>
      </c>
    </row>
    <row r="14" ht="15.75" customHeight="1"/>
    <row r="15" spans="2:5" ht="15.75" customHeight="1">
      <c r="B15" s="276" t="s">
        <v>96</v>
      </c>
      <c r="E15" s="276"/>
    </row>
    <row r="16" spans="3:4" ht="15.75" customHeight="1">
      <c r="C16" s="169" t="s">
        <v>70</v>
      </c>
      <c r="D16" s="169" t="s">
        <v>97</v>
      </c>
    </row>
    <row r="17" spans="3:4" ht="15.75" customHeight="1">
      <c r="C17" s="169" t="s">
        <v>72</v>
      </c>
      <c r="D17" s="169" t="s">
        <v>98</v>
      </c>
    </row>
    <row r="18" spans="3:4" ht="15.75" customHeight="1">
      <c r="C18" s="169" t="s">
        <v>74</v>
      </c>
      <c r="D18" s="169" t="s">
        <v>99</v>
      </c>
    </row>
    <row r="19" spans="3:6" ht="15.75" customHeight="1">
      <c r="C19" s="169" t="s">
        <v>76</v>
      </c>
      <c r="D19" s="169" t="s">
        <v>100</v>
      </c>
      <c r="F19" s="277" t="s">
        <v>89</v>
      </c>
    </row>
    <row r="20" spans="3:6" ht="15.75" customHeight="1">
      <c r="C20" s="169" t="s">
        <v>78</v>
      </c>
      <c r="D20" s="169" t="s">
        <v>101</v>
      </c>
      <c r="F20" s="169" t="s">
        <v>90</v>
      </c>
    </row>
    <row r="21" spans="3:6" ht="15.75" customHeight="1">
      <c r="C21" s="169" t="s">
        <v>80</v>
      </c>
      <c r="D21" s="169" t="s">
        <v>102</v>
      </c>
      <c r="F21" s="169" t="s">
        <v>91</v>
      </c>
    </row>
    <row r="22" spans="3:6" ht="15.75" customHeight="1">
      <c r="C22" s="169" t="s">
        <v>82</v>
      </c>
      <c r="D22" s="169" t="s">
        <v>103</v>
      </c>
      <c r="F22" s="169" t="s">
        <v>92</v>
      </c>
    </row>
    <row r="23" spans="3:6" ht="15.75" customHeight="1">
      <c r="C23" s="169" t="s">
        <v>84</v>
      </c>
      <c r="D23" s="169" t="s">
        <v>104</v>
      </c>
      <c r="F23" s="169" t="s">
        <v>93</v>
      </c>
    </row>
    <row r="24" spans="3:6" ht="15.75" customHeight="1">
      <c r="C24" s="169" t="s">
        <v>86</v>
      </c>
      <c r="D24" s="169" t="s">
        <v>105</v>
      </c>
      <c r="F24" s="169" t="s">
        <v>94</v>
      </c>
    </row>
    <row r="25" spans="3:4" ht="15.75" customHeight="1">
      <c r="C25" s="169" t="s">
        <v>88</v>
      </c>
      <c r="D25" s="169" t="s">
        <v>106</v>
      </c>
    </row>
    <row r="26" spans="1:2" ht="14.25" customHeight="1">
      <c r="A26" s="289"/>
      <c r="B26" s="290"/>
    </row>
    <row r="27" spans="1:17" s="291" customFormat="1" ht="14.25">
      <c r="A27" s="294" t="s">
        <v>114</v>
      </c>
      <c r="C27" s="295"/>
      <c r="D27" s="295"/>
      <c r="E27" s="295"/>
      <c r="F27" s="295"/>
      <c r="I27" s="292"/>
      <c r="K27" s="292"/>
      <c r="M27" s="292"/>
      <c r="N27" s="293"/>
      <c r="O27" s="292"/>
      <c r="P27" s="292"/>
      <c r="Q27" s="293"/>
    </row>
    <row r="28" spans="1:17" s="291" customFormat="1" ht="14.25">
      <c r="A28" s="295">
        <v>1</v>
      </c>
      <c r="B28" s="294" t="s">
        <v>118</v>
      </c>
      <c r="C28" s="295"/>
      <c r="D28" s="295"/>
      <c r="E28" s="295"/>
      <c r="F28" s="295"/>
      <c r="I28" s="292"/>
      <c r="K28" s="292"/>
      <c r="M28" s="292"/>
      <c r="N28" s="293"/>
      <c r="O28" s="292"/>
      <c r="P28" s="292"/>
      <c r="Q28" s="293"/>
    </row>
    <row r="29" spans="1:17" s="291" customFormat="1" ht="14.25">
      <c r="A29" s="295">
        <v>2</v>
      </c>
      <c r="B29" s="294" t="s">
        <v>115</v>
      </c>
      <c r="D29" s="295"/>
      <c r="E29" s="295"/>
      <c r="F29" s="295"/>
      <c r="I29" s="292"/>
      <c r="K29" s="292"/>
      <c r="M29" s="292"/>
      <c r="N29" s="293"/>
      <c r="O29" s="292"/>
      <c r="P29" s="292"/>
      <c r="Q29" s="293"/>
    </row>
    <row r="30" spans="1:17" s="291" customFormat="1" ht="14.25">
      <c r="A30" s="295">
        <v>3</v>
      </c>
      <c r="B30" s="294" t="s">
        <v>116</v>
      </c>
      <c r="D30" s="295"/>
      <c r="E30" s="295"/>
      <c r="F30" s="295"/>
      <c r="I30" s="292"/>
      <c r="K30" s="292"/>
      <c r="M30" s="292"/>
      <c r="N30" s="293"/>
      <c r="O30" s="292"/>
      <c r="P30" s="292"/>
      <c r="Q30" s="293"/>
    </row>
    <row r="31" spans="1:17" s="291" customFormat="1" ht="14.25">
      <c r="A31" s="295">
        <v>4</v>
      </c>
      <c r="B31" s="294" t="s">
        <v>119</v>
      </c>
      <c r="C31" s="295"/>
      <c r="D31" s="296"/>
      <c r="E31" s="296"/>
      <c r="F31" s="296"/>
      <c r="I31" s="292"/>
      <c r="K31" s="292"/>
      <c r="M31" s="292"/>
      <c r="N31" s="293"/>
      <c r="O31" s="292"/>
      <c r="P31" s="292"/>
      <c r="Q31" s="293"/>
    </row>
    <row r="32" spans="1:17" s="291" customFormat="1" ht="14.25">
      <c r="A32" s="295"/>
      <c r="B32" s="294" t="s">
        <v>121</v>
      </c>
      <c r="C32" s="295"/>
      <c r="D32" s="295"/>
      <c r="E32" s="295"/>
      <c r="F32" s="295"/>
      <c r="I32" s="292"/>
      <c r="K32" s="292"/>
      <c r="M32" s="292"/>
      <c r="N32" s="293"/>
      <c r="O32" s="292"/>
      <c r="P32" s="292"/>
      <c r="Q32" s="293"/>
    </row>
    <row r="33" spans="1:6" ht="14.25" customHeight="1">
      <c r="A33" s="295"/>
      <c r="B33" s="294" t="s">
        <v>117</v>
      </c>
      <c r="C33" s="295"/>
      <c r="D33" s="295"/>
      <c r="E33" s="295"/>
      <c r="F33" s="295"/>
    </row>
    <row r="34" spans="1:6" ht="14.25" customHeight="1">
      <c r="A34" s="295">
        <v>5</v>
      </c>
      <c r="B34" s="294" t="s">
        <v>120</v>
      </c>
      <c r="C34" s="295"/>
      <c r="D34" s="295"/>
      <c r="E34" s="295"/>
      <c r="F34" s="295"/>
    </row>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sheetData>
  <mergeCells count="1">
    <mergeCell ref="A2:G2"/>
  </mergeCells>
  <printOptions/>
  <pageMargins left="0.75" right="0.57" top="1" bottom="0.48" header="0.512" footer="0.512"/>
  <pageSetup horizontalDpi="400" verticalDpi="400" orientation="landscape" paperSize="9" r:id="rId2"/>
  <headerFooter alignWithMargins="0">
    <oddHeader>&amp;C&amp;A</oddHeader>
    <oddFooter>&amp;C&amp;A&amp;RPage&amp;P</oddFooter>
  </headerFooter>
  <drawing r:id="rId1"/>
</worksheet>
</file>

<file path=xl/worksheets/sheet10.xml><?xml version="1.0" encoding="utf-8"?>
<worksheet xmlns="http://schemas.openxmlformats.org/spreadsheetml/2006/main" xmlns:r="http://schemas.openxmlformats.org/officeDocument/2006/relationships">
  <dimension ref="B1:H17"/>
  <sheetViews>
    <sheetView zoomScale="75" zoomScaleNormal="75" workbookViewId="0" topLeftCell="A1">
      <selection activeCell="H16" sqref="H16"/>
    </sheetView>
  </sheetViews>
  <sheetFormatPr defaultColWidth="9.00390625" defaultRowHeight="13.5"/>
  <cols>
    <col min="1" max="1" width="3.00390625" style="30" customWidth="1"/>
    <col min="2" max="3" width="10.00390625" style="30" customWidth="1"/>
    <col min="4" max="16384" width="9.00390625" style="30" customWidth="1"/>
  </cols>
  <sheetData>
    <row r="1" ht="15" thickBot="1">
      <c r="H1" s="258" t="s">
        <v>30</v>
      </c>
    </row>
    <row r="2" spans="2:8" ht="27" customHeight="1">
      <c r="B2" s="170" t="s">
        <v>54</v>
      </c>
      <c r="C2" s="13"/>
      <c r="D2" s="298">
        <v>37956</v>
      </c>
      <c r="E2" s="299"/>
      <c r="F2" s="300">
        <v>37591</v>
      </c>
      <c r="G2" s="301"/>
      <c r="H2" s="247" t="s">
        <v>31</v>
      </c>
    </row>
    <row r="3" spans="2:8" ht="27" customHeight="1">
      <c r="B3" s="14"/>
      <c r="C3" s="1"/>
      <c r="D3" s="302" t="s">
        <v>8</v>
      </c>
      <c r="E3" s="303"/>
      <c r="F3" s="306" t="s">
        <v>8</v>
      </c>
      <c r="G3" s="307"/>
      <c r="H3" s="248" t="s">
        <v>111</v>
      </c>
    </row>
    <row r="4" spans="2:8" ht="27" customHeight="1" thickBot="1">
      <c r="B4" s="15"/>
      <c r="C4" s="267" t="s">
        <v>62</v>
      </c>
      <c r="D4" s="304"/>
      <c r="E4" s="305"/>
      <c r="F4" s="308"/>
      <c r="G4" s="309"/>
      <c r="H4" s="249"/>
    </row>
    <row r="5" spans="2:8" ht="27" customHeight="1" thickTop="1">
      <c r="B5" s="185" t="s">
        <v>21</v>
      </c>
      <c r="C5" s="80"/>
      <c r="D5" s="205">
        <v>172.2</v>
      </c>
      <c r="E5" s="140">
        <f>+D5/D12</f>
        <v>0.9789653212052303</v>
      </c>
      <c r="F5" s="81">
        <v>257.9</v>
      </c>
      <c r="G5" s="53">
        <f>+F5/F12</f>
        <v>0.9481617647058823</v>
      </c>
      <c r="H5" s="212">
        <f>+D5/F5</f>
        <v>0.667700659170221</v>
      </c>
    </row>
    <row r="6" spans="2:8" ht="27" customHeight="1" thickBot="1">
      <c r="B6" s="186" t="s">
        <v>22</v>
      </c>
      <c r="C6" s="85"/>
      <c r="D6" s="206">
        <f>SUM(D7:D11)</f>
        <v>3.7</v>
      </c>
      <c r="E6" s="141">
        <f>+D6/D12</f>
        <v>0.021034678794769758</v>
      </c>
      <c r="F6" s="86">
        <f>SUM(F7:F11)</f>
        <v>14.1</v>
      </c>
      <c r="G6" s="56">
        <f>+F6/F12</f>
        <v>0.05183823529411764</v>
      </c>
      <c r="H6" s="89">
        <f>+D6/F6</f>
        <v>0.26241134751773054</v>
      </c>
    </row>
    <row r="7" spans="2:8" ht="27" customHeight="1" thickTop="1">
      <c r="B7" s="252"/>
      <c r="C7" s="187" t="s">
        <v>35</v>
      </c>
      <c r="D7" s="205">
        <v>0.5</v>
      </c>
      <c r="E7" s="140">
        <f>+D7/D12</f>
        <v>0.002842524161455373</v>
      </c>
      <c r="F7" s="91">
        <v>-1</v>
      </c>
      <c r="G7" s="5">
        <f>+F7/F12</f>
        <v>-0.003676470588235294</v>
      </c>
      <c r="H7" s="210" t="s">
        <v>108</v>
      </c>
    </row>
    <row r="8" spans="2:8" ht="27" customHeight="1">
      <c r="B8" s="253"/>
      <c r="C8" s="188" t="s">
        <v>23</v>
      </c>
      <c r="D8" s="207">
        <v>0</v>
      </c>
      <c r="E8" s="203">
        <f>+D8/D12</f>
        <v>0</v>
      </c>
      <c r="F8" s="94">
        <v>0</v>
      </c>
      <c r="G8" s="95">
        <f>+F8/F12</f>
        <v>0</v>
      </c>
      <c r="H8" s="210" t="s">
        <v>107</v>
      </c>
    </row>
    <row r="9" spans="2:8" ht="27" customHeight="1">
      <c r="B9" s="253"/>
      <c r="C9" s="188" t="s">
        <v>36</v>
      </c>
      <c r="D9" s="207">
        <v>-0.2</v>
      </c>
      <c r="E9" s="203">
        <f>+D9/D12</f>
        <v>-0.001137009664582149</v>
      </c>
      <c r="F9" s="94">
        <v>0.1</v>
      </c>
      <c r="G9" s="95">
        <f>+F9/F12</f>
        <v>0.0003676470588235294</v>
      </c>
      <c r="H9" s="210" t="s">
        <v>110</v>
      </c>
    </row>
    <row r="10" spans="2:8" ht="27" customHeight="1">
      <c r="B10" s="254"/>
      <c r="C10" s="189" t="s">
        <v>37</v>
      </c>
      <c r="D10" s="207">
        <v>3.2</v>
      </c>
      <c r="E10" s="203">
        <f>+D10/D12</f>
        <v>0.018192154633314386</v>
      </c>
      <c r="F10" s="94">
        <v>13</v>
      </c>
      <c r="G10" s="95">
        <f>+F10/F12</f>
        <v>0.04779411764705882</v>
      </c>
      <c r="H10" s="84">
        <f>+D10/F10</f>
        <v>0.24615384615384617</v>
      </c>
    </row>
    <row r="11" spans="2:8" ht="27" customHeight="1" thickBot="1">
      <c r="B11" s="255"/>
      <c r="C11" s="190" t="s">
        <v>38</v>
      </c>
      <c r="D11" s="206">
        <f>0.1+0.1</f>
        <v>0.2</v>
      </c>
      <c r="E11" s="141">
        <f>+D11/D12</f>
        <v>0.001137009664582149</v>
      </c>
      <c r="F11" s="86">
        <v>2</v>
      </c>
      <c r="G11" s="56">
        <f>+F11/F12</f>
        <v>0.007352941176470588</v>
      </c>
      <c r="H11" s="89">
        <f>+D11/F11</f>
        <v>0.1</v>
      </c>
    </row>
    <row r="12" spans="2:8" ht="27" customHeight="1" thickBot="1" thickTop="1">
      <c r="B12" s="191" t="s">
        <v>24</v>
      </c>
      <c r="C12" s="97"/>
      <c r="D12" s="204">
        <f>SUM(D5:D6)</f>
        <v>175.89999999999998</v>
      </c>
      <c r="E12" s="142">
        <f>SUM(E7:E11)</f>
        <v>0.021034678794769758</v>
      </c>
      <c r="F12" s="98">
        <f>SUM(F5:F6)</f>
        <v>272</v>
      </c>
      <c r="G12" s="21">
        <f>SUM(G7:G11)</f>
        <v>0.05183823529411764</v>
      </c>
      <c r="H12" s="101">
        <f>+D12/F12</f>
        <v>0.6466911764705882</v>
      </c>
    </row>
    <row r="13" spans="2:8" ht="27" customHeight="1" thickBot="1">
      <c r="B13" s="102"/>
      <c r="C13" s="102"/>
      <c r="F13" s="103"/>
      <c r="H13" s="104"/>
    </row>
    <row r="14" spans="2:8" ht="27" customHeight="1">
      <c r="B14" s="170" t="s">
        <v>54</v>
      </c>
      <c r="C14" s="13"/>
      <c r="D14" s="298">
        <v>37956</v>
      </c>
      <c r="E14" s="299"/>
      <c r="F14" s="300">
        <v>37591</v>
      </c>
      <c r="G14" s="301"/>
      <c r="H14" s="247" t="s">
        <v>31</v>
      </c>
    </row>
    <row r="15" spans="2:8" ht="27" customHeight="1">
      <c r="B15" s="14"/>
      <c r="C15" s="1"/>
      <c r="D15" s="302" t="s">
        <v>8</v>
      </c>
      <c r="E15" s="303"/>
      <c r="F15" s="306" t="s">
        <v>8</v>
      </c>
      <c r="G15" s="307"/>
      <c r="H15" s="248" t="s">
        <v>111</v>
      </c>
    </row>
    <row r="16" spans="2:8" ht="27" customHeight="1" thickBot="1">
      <c r="B16" s="15"/>
      <c r="C16" s="2" t="str">
        <f>+C4</f>
        <v>その他</v>
      </c>
      <c r="D16" s="304"/>
      <c r="E16" s="305"/>
      <c r="F16" s="308"/>
      <c r="G16" s="309"/>
      <c r="H16" s="249"/>
    </row>
    <row r="17" spans="2:8" ht="27" customHeight="1" thickBot="1" thickTop="1">
      <c r="B17" s="192" t="s">
        <v>13</v>
      </c>
      <c r="C17" s="105"/>
      <c r="D17" s="204">
        <v>29.01</v>
      </c>
      <c r="E17" s="142">
        <f>+D17/D12</f>
        <v>0.16492325184764073</v>
      </c>
      <c r="F17" s="98">
        <v>25.79</v>
      </c>
      <c r="G17" s="21">
        <f>+F17/F12</f>
        <v>0.09481617647058824</v>
      </c>
      <c r="H17" s="101">
        <f>+D17/F17</f>
        <v>1.1248545948041877</v>
      </c>
    </row>
  </sheetData>
  <mergeCells count="12">
    <mergeCell ref="D15:E15"/>
    <mergeCell ref="F15:G15"/>
    <mergeCell ref="D16:E16"/>
    <mergeCell ref="F16:G16"/>
    <mergeCell ref="D4:E4"/>
    <mergeCell ref="F4:G4"/>
    <mergeCell ref="D14:E14"/>
    <mergeCell ref="F14:G14"/>
    <mergeCell ref="D2:E2"/>
    <mergeCell ref="F2:G2"/>
    <mergeCell ref="D3:E3"/>
    <mergeCell ref="F3:G3"/>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11.xml><?xml version="1.0" encoding="utf-8"?>
<worksheet xmlns="http://schemas.openxmlformats.org/spreadsheetml/2006/main" xmlns:r="http://schemas.openxmlformats.org/officeDocument/2006/relationships">
  <dimension ref="B1:N18"/>
  <sheetViews>
    <sheetView zoomScale="75" zoomScaleNormal="75" workbookViewId="0" topLeftCell="A1">
      <selection activeCell="N15" sqref="N15"/>
    </sheetView>
  </sheetViews>
  <sheetFormatPr defaultColWidth="9.00390625" defaultRowHeight="13.5"/>
  <cols>
    <col min="1" max="1" width="1.12109375" style="30" customWidth="1"/>
    <col min="2" max="3" width="9.625" style="30" customWidth="1"/>
    <col min="4" max="11" width="9.875" style="30" customWidth="1"/>
    <col min="12" max="16384" width="9.00390625" style="30" customWidth="1"/>
  </cols>
  <sheetData>
    <row r="1" spans="10:14" ht="15" thickBot="1">
      <c r="J1" s="169"/>
      <c r="N1" s="258" t="s">
        <v>30</v>
      </c>
    </row>
    <row r="2" spans="2:14" ht="27" customHeight="1">
      <c r="B2" s="170" t="s">
        <v>69</v>
      </c>
      <c r="C2" s="13"/>
      <c r="D2" s="323" t="s">
        <v>32</v>
      </c>
      <c r="E2" s="324"/>
      <c r="F2" s="321" t="s">
        <v>33</v>
      </c>
      <c r="G2" s="301"/>
      <c r="H2" s="172" t="s">
        <v>44</v>
      </c>
      <c r="I2" s="321" t="s">
        <v>32</v>
      </c>
      <c r="J2" s="322"/>
      <c r="K2" s="173" t="s">
        <v>27</v>
      </c>
      <c r="L2" s="321" t="s">
        <v>32</v>
      </c>
      <c r="M2" s="322"/>
      <c r="N2" s="173" t="s">
        <v>27</v>
      </c>
    </row>
    <row r="3" spans="2:14" ht="27" customHeight="1">
      <c r="B3" s="14"/>
      <c r="C3" s="1"/>
      <c r="D3" s="329" t="s">
        <v>0</v>
      </c>
      <c r="E3" s="330"/>
      <c r="F3" s="306" t="s">
        <v>66</v>
      </c>
      <c r="G3" s="307"/>
      <c r="H3" s="171" t="s">
        <v>111</v>
      </c>
      <c r="I3" s="306" t="s">
        <v>67</v>
      </c>
      <c r="J3" s="318"/>
      <c r="K3" s="174" t="s">
        <v>111</v>
      </c>
      <c r="L3" s="306" t="s">
        <v>64</v>
      </c>
      <c r="M3" s="318"/>
      <c r="N3" s="174" t="s">
        <v>111</v>
      </c>
    </row>
    <row r="4" spans="2:14" ht="27" customHeight="1" thickBot="1">
      <c r="B4" s="15"/>
      <c r="C4" s="2"/>
      <c r="D4" s="327" t="s">
        <v>65</v>
      </c>
      <c r="E4" s="328"/>
      <c r="F4" s="308"/>
      <c r="G4" s="309"/>
      <c r="H4" s="12"/>
      <c r="I4" s="319" t="s">
        <v>25</v>
      </c>
      <c r="J4" s="320"/>
      <c r="K4" s="16"/>
      <c r="L4" s="319" t="s">
        <v>63</v>
      </c>
      <c r="M4" s="320"/>
      <c r="N4" s="16"/>
    </row>
    <row r="5" spans="2:14" ht="27" customHeight="1" thickTop="1">
      <c r="B5" s="175" t="s">
        <v>9</v>
      </c>
      <c r="C5" s="3"/>
      <c r="D5" s="143">
        <v>5850</v>
      </c>
      <c r="E5" s="144">
        <f>+D5/$D$5</f>
        <v>1</v>
      </c>
      <c r="F5" s="147">
        <v>5351</v>
      </c>
      <c r="G5" s="11">
        <f>+F5/$F$5</f>
        <v>1</v>
      </c>
      <c r="H5" s="82">
        <f>+D5/F5</f>
        <v>1.093253597458419</v>
      </c>
      <c r="I5" s="147">
        <v>5600</v>
      </c>
      <c r="J5" s="5">
        <f>+I5/$I$5</f>
        <v>1</v>
      </c>
      <c r="K5" s="115">
        <f>+D5/I5</f>
        <v>1.0446428571428572</v>
      </c>
      <c r="L5" s="147">
        <v>5800</v>
      </c>
      <c r="M5" s="5">
        <f>+L5/$L$5</f>
        <v>1</v>
      </c>
      <c r="N5" s="115">
        <f>+D5/L5</f>
        <v>1.0086206896551724</v>
      </c>
    </row>
    <row r="6" spans="2:14" ht="27" customHeight="1">
      <c r="B6" s="176" t="s">
        <v>10</v>
      </c>
      <c r="C6" s="4"/>
      <c r="D6" s="143">
        <v>2410</v>
      </c>
      <c r="E6" s="144">
        <f>+D6/$D$5</f>
        <v>0.41196581196581195</v>
      </c>
      <c r="F6" s="148">
        <v>2077</v>
      </c>
      <c r="G6" s="11">
        <f>+F6/$F$5</f>
        <v>0.38815174733694635</v>
      </c>
      <c r="H6" s="109">
        <f>+D6/F6</f>
        <v>1.1603273952816562</v>
      </c>
      <c r="I6" s="148">
        <v>2220</v>
      </c>
      <c r="J6" s="5">
        <f aca="true" t="shared" si="0" ref="J6:J12">+I6/$I$5</f>
        <v>0.3964285714285714</v>
      </c>
      <c r="K6" s="116">
        <f aca="true" t="shared" si="1" ref="K6:K12">+D6/I6</f>
        <v>1.0855855855855856</v>
      </c>
      <c r="L6" s="148">
        <v>2390</v>
      </c>
      <c r="M6" s="5">
        <f aca="true" t="shared" si="2" ref="M6:M12">+L6/$L$5</f>
        <v>0.41206896551724137</v>
      </c>
      <c r="N6" s="116">
        <f aca="true" t="shared" si="3" ref="N6:N12">+D6/L6</f>
        <v>1.00836820083682</v>
      </c>
    </row>
    <row r="7" spans="2:14" ht="27" customHeight="1">
      <c r="B7" s="176" t="s">
        <v>11</v>
      </c>
      <c r="C7" s="4"/>
      <c r="D7" s="143">
        <v>1430</v>
      </c>
      <c r="E7" s="144">
        <f aca="true" t="shared" si="4" ref="E7:E12">+D7/$D$5</f>
        <v>0.24444444444444444</v>
      </c>
      <c r="F7" s="148">
        <v>1352</v>
      </c>
      <c r="G7" s="11">
        <f aca="true" t="shared" si="5" ref="G7:G12">+F7/$F$5</f>
        <v>0.2526630536348346</v>
      </c>
      <c r="H7" s="109">
        <f aca="true" t="shared" si="6" ref="H7:H12">+D7/F7</f>
        <v>1.0576923076923077</v>
      </c>
      <c r="I7" s="148">
        <v>1350</v>
      </c>
      <c r="J7" s="5">
        <f t="shared" si="0"/>
        <v>0.24107142857142858</v>
      </c>
      <c r="K7" s="116">
        <f t="shared" si="1"/>
        <v>1.0592592592592593</v>
      </c>
      <c r="L7" s="148">
        <v>1430</v>
      </c>
      <c r="M7" s="5">
        <f t="shared" si="2"/>
        <v>0.24655172413793103</v>
      </c>
      <c r="N7" s="116">
        <f t="shared" si="3"/>
        <v>1</v>
      </c>
    </row>
    <row r="8" spans="2:14" ht="27" customHeight="1">
      <c r="B8" s="17" t="s">
        <v>12</v>
      </c>
      <c r="C8" s="4"/>
      <c r="D8" s="143">
        <v>460</v>
      </c>
      <c r="E8" s="144">
        <f t="shared" si="4"/>
        <v>0.07863247863247863</v>
      </c>
      <c r="F8" s="148">
        <v>402</v>
      </c>
      <c r="G8" s="11">
        <f t="shared" si="5"/>
        <v>0.07512614464586059</v>
      </c>
      <c r="H8" s="109">
        <f t="shared" si="6"/>
        <v>1.144278606965174</v>
      </c>
      <c r="I8" s="148">
        <v>440</v>
      </c>
      <c r="J8" s="5">
        <f t="shared" si="0"/>
        <v>0.07857142857142857</v>
      </c>
      <c r="K8" s="116">
        <f t="shared" si="1"/>
        <v>1.0454545454545454</v>
      </c>
      <c r="L8" s="148">
        <v>460</v>
      </c>
      <c r="M8" s="5">
        <f t="shared" si="2"/>
        <v>0.07931034482758621</v>
      </c>
      <c r="N8" s="116">
        <f t="shared" si="3"/>
        <v>1</v>
      </c>
    </row>
    <row r="9" spans="2:14" ht="27" customHeight="1">
      <c r="B9" s="176" t="s">
        <v>13</v>
      </c>
      <c r="C9" s="4"/>
      <c r="D9" s="143">
        <f>+D6-D7-D8</f>
        <v>520</v>
      </c>
      <c r="E9" s="144">
        <f t="shared" si="4"/>
        <v>0.08888888888888889</v>
      </c>
      <c r="F9" s="148">
        <v>323</v>
      </c>
      <c r="G9" s="11">
        <f t="shared" si="5"/>
        <v>0.060362549056251165</v>
      </c>
      <c r="H9" s="109">
        <f t="shared" si="6"/>
        <v>1.609907120743034</v>
      </c>
      <c r="I9" s="148">
        <v>430</v>
      </c>
      <c r="J9" s="5">
        <f t="shared" si="0"/>
        <v>0.07678571428571429</v>
      </c>
      <c r="K9" s="116">
        <f t="shared" si="1"/>
        <v>1.2093023255813953</v>
      </c>
      <c r="L9" s="148">
        <v>500</v>
      </c>
      <c r="M9" s="5">
        <f t="shared" si="2"/>
        <v>0.08620689655172414</v>
      </c>
      <c r="N9" s="116">
        <f t="shared" si="3"/>
        <v>1.04</v>
      </c>
    </row>
    <row r="10" spans="2:14" ht="27" customHeight="1">
      <c r="B10" s="176" t="s">
        <v>14</v>
      </c>
      <c r="C10" s="4"/>
      <c r="D10" s="269">
        <v>20</v>
      </c>
      <c r="E10" s="144">
        <f t="shared" si="4"/>
        <v>0.003418803418803419</v>
      </c>
      <c r="F10" s="148">
        <v>276</v>
      </c>
      <c r="G10" s="11">
        <f t="shared" si="5"/>
        <v>0.051579144085217715</v>
      </c>
      <c r="H10" s="109">
        <f t="shared" si="6"/>
        <v>0.07246376811594203</v>
      </c>
      <c r="I10" s="148">
        <v>50</v>
      </c>
      <c r="J10" s="5">
        <f t="shared" si="0"/>
        <v>0.008928571428571428</v>
      </c>
      <c r="K10" s="116">
        <f t="shared" si="1"/>
        <v>0.4</v>
      </c>
      <c r="L10" s="148">
        <v>40</v>
      </c>
      <c r="M10" s="5">
        <f t="shared" si="2"/>
        <v>0.006896551724137931</v>
      </c>
      <c r="N10" s="116">
        <f t="shared" si="3"/>
        <v>0.5</v>
      </c>
    </row>
    <row r="11" spans="2:14" ht="27" customHeight="1">
      <c r="B11" s="176" t="s">
        <v>15</v>
      </c>
      <c r="C11" s="4"/>
      <c r="D11" s="143">
        <v>500</v>
      </c>
      <c r="E11" s="144">
        <f t="shared" si="4"/>
        <v>0.08547008547008547</v>
      </c>
      <c r="F11" s="148">
        <v>47</v>
      </c>
      <c r="G11" s="11">
        <f t="shared" si="5"/>
        <v>0.008783404971033451</v>
      </c>
      <c r="H11" s="109">
        <f t="shared" si="6"/>
        <v>10.638297872340425</v>
      </c>
      <c r="I11" s="148">
        <v>380</v>
      </c>
      <c r="J11" s="5">
        <f t="shared" si="0"/>
        <v>0.06785714285714285</v>
      </c>
      <c r="K11" s="116">
        <f t="shared" si="1"/>
        <v>1.3157894736842106</v>
      </c>
      <c r="L11" s="148">
        <v>460</v>
      </c>
      <c r="M11" s="5">
        <f t="shared" si="2"/>
        <v>0.07931034482758621</v>
      </c>
      <c r="N11" s="116">
        <f t="shared" si="3"/>
        <v>1.0869565217391304</v>
      </c>
    </row>
    <row r="12" spans="2:14" ht="27" customHeight="1" thickBot="1">
      <c r="B12" s="177" t="s">
        <v>16</v>
      </c>
      <c r="C12" s="18"/>
      <c r="D12" s="145">
        <v>260</v>
      </c>
      <c r="E12" s="146">
        <f t="shared" si="4"/>
        <v>0.044444444444444446</v>
      </c>
      <c r="F12" s="149">
        <v>5</v>
      </c>
      <c r="G12" s="20">
        <f t="shared" si="5"/>
        <v>0.0009344047841524949</v>
      </c>
      <c r="H12" s="111">
        <f t="shared" si="6"/>
        <v>52</v>
      </c>
      <c r="I12" s="149">
        <v>190</v>
      </c>
      <c r="J12" s="21">
        <f t="shared" si="0"/>
        <v>0.033928571428571426</v>
      </c>
      <c r="K12" s="117">
        <f t="shared" si="1"/>
        <v>1.368421052631579</v>
      </c>
      <c r="L12" s="149">
        <v>240</v>
      </c>
      <c r="M12" s="21">
        <f t="shared" si="2"/>
        <v>0.041379310344827586</v>
      </c>
      <c r="N12" s="112">
        <f t="shared" si="3"/>
        <v>1.0833333333333333</v>
      </c>
    </row>
    <row r="13" spans="4:5" ht="27" customHeight="1" thickBot="1">
      <c r="D13" s="31"/>
      <c r="E13" s="31"/>
    </row>
    <row r="14" spans="2:14" ht="27" customHeight="1">
      <c r="B14" s="170" t="s">
        <v>69</v>
      </c>
      <c r="C14" s="22"/>
      <c r="D14" s="323" t="s">
        <v>32</v>
      </c>
      <c r="E14" s="324"/>
      <c r="F14" s="321" t="s">
        <v>33</v>
      </c>
      <c r="G14" s="301"/>
      <c r="H14" s="172" t="s">
        <v>44</v>
      </c>
      <c r="I14" s="321" t="s">
        <v>32</v>
      </c>
      <c r="J14" s="322"/>
      <c r="K14" s="173" t="s">
        <v>27</v>
      </c>
      <c r="L14" s="321" t="s">
        <v>32</v>
      </c>
      <c r="M14" s="322"/>
      <c r="N14" s="173" t="s">
        <v>27</v>
      </c>
    </row>
    <row r="15" spans="2:14" ht="27" customHeight="1">
      <c r="B15" s="178" t="s">
        <v>52</v>
      </c>
      <c r="C15" s="23"/>
      <c r="D15" s="329" t="s">
        <v>0</v>
      </c>
      <c r="E15" s="330"/>
      <c r="F15" s="306" t="s">
        <v>66</v>
      </c>
      <c r="G15" s="307"/>
      <c r="H15" s="171" t="s">
        <v>112</v>
      </c>
      <c r="I15" s="306" t="s">
        <v>67</v>
      </c>
      <c r="J15" s="318"/>
      <c r="K15" s="174" t="s">
        <v>112</v>
      </c>
      <c r="L15" s="306" t="s">
        <v>64</v>
      </c>
      <c r="M15" s="318"/>
      <c r="N15" s="174" t="s">
        <v>112</v>
      </c>
    </row>
    <row r="16" spans="2:14" ht="27" customHeight="1" thickBot="1">
      <c r="B16" s="24" t="s">
        <v>53</v>
      </c>
      <c r="C16" s="25"/>
      <c r="D16" s="327" t="s">
        <v>65</v>
      </c>
      <c r="E16" s="328"/>
      <c r="F16" s="308"/>
      <c r="G16" s="309"/>
      <c r="H16" s="12"/>
      <c r="I16" s="319" t="s">
        <v>25</v>
      </c>
      <c r="J16" s="320"/>
      <c r="K16" s="16"/>
      <c r="L16" s="319" t="s">
        <v>63</v>
      </c>
      <c r="M16" s="320"/>
      <c r="N16" s="16"/>
    </row>
    <row r="17" spans="2:14" ht="27" customHeight="1" thickTop="1">
      <c r="B17" s="26" t="s">
        <v>1</v>
      </c>
      <c r="C17" s="27"/>
      <c r="D17" s="325">
        <f>(115.26*9+110*3)/12</f>
        <v>113.94500000000001</v>
      </c>
      <c r="E17" s="326"/>
      <c r="F17" s="314">
        <v>122.1</v>
      </c>
      <c r="G17" s="315"/>
      <c r="H17" s="125">
        <f>+D17-F17</f>
        <v>-8.154999999999987</v>
      </c>
      <c r="I17" s="314">
        <v>120</v>
      </c>
      <c r="J17" s="315"/>
      <c r="K17" s="126">
        <f>+D17-I17</f>
        <v>-6.054999999999993</v>
      </c>
      <c r="L17" s="314">
        <v>114.1</v>
      </c>
      <c r="M17" s="315"/>
      <c r="N17" s="126">
        <f>+D17-L17</f>
        <v>-0.15499999999998693</v>
      </c>
    </row>
    <row r="18" spans="2:14" ht="27" customHeight="1" thickBot="1">
      <c r="B18" s="28" t="s">
        <v>7</v>
      </c>
      <c r="C18" s="29"/>
      <c r="D18" s="331">
        <f>(132.39*9+125*3)/12</f>
        <v>130.5425</v>
      </c>
      <c r="E18" s="332"/>
      <c r="F18" s="316">
        <v>121.1</v>
      </c>
      <c r="G18" s="317"/>
      <c r="H18" s="118">
        <f>+D18-F18</f>
        <v>9.442499999999995</v>
      </c>
      <c r="I18" s="316">
        <v>125</v>
      </c>
      <c r="J18" s="317"/>
      <c r="K18" s="127">
        <f>+D18-I18</f>
        <v>5.54249999999999</v>
      </c>
      <c r="L18" s="316">
        <v>129.2</v>
      </c>
      <c r="M18" s="317"/>
      <c r="N18" s="127">
        <f>+D18-L18</f>
        <v>1.3425000000000011</v>
      </c>
    </row>
  </sheetData>
  <mergeCells count="32">
    <mergeCell ref="D18:E18"/>
    <mergeCell ref="D3:E3"/>
    <mergeCell ref="F3:G3"/>
    <mergeCell ref="D14:E14"/>
    <mergeCell ref="F14:G14"/>
    <mergeCell ref="D16:E16"/>
    <mergeCell ref="F16:G16"/>
    <mergeCell ref="F18:G18"/>
    <mergeCell ref="D2:E2"/>
    <mergeCell ref="F2:G2"/>
    <mergeCell ref="I2:J2"/>
    <mergeCell ref="D17:E17"/>
    <mergeCell ref="D4:E4"/>
    <mergeCell ref="F4:G4"/>
    <mergeCell ref="I4:J4"/>
    <mergeCell ref="I3:J3"/>
    <mergeCell ref="D15:E15"/>
    <mergeCell ref="F15:G15"/>
    <mergeCell ref="I15:J15"/>
    <mergeCell ref="I14:J14"/>
    <mergeCell ref="I18:J18"/>
    <mergeCell ref="F17:G17"/>
    <mergeCell ref="I17:J17"/>
    <mergeCell ref="I16:J16"/>
    <mergeCell ref="L2:M2"/>
    <mergeCell ref="L3:M3"/>
    <mergeCell ref="L4:M4"/>
    <mergeCell ref="L14:M14"/>
    <mergeCell ref="L15:M15"/>
    <mergeCell ref="L16:M16"/>
    <mergeCell ref="L17:M17"/>
    <mergeCell ref="L18:M18"/>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12.xml><?xml version="1.0" encoding="utf-8"?>
<worksheet xmlns="http://schemas.openxmlformats.org/spreadsheetml/2006/main" xmlns:r="http://schemas.openxmlformats.org/officeDocument/2006/relationships">
  <dimension ref="B1:N18"/>
  <sheetViews>
    <sheetView zoomScale="75" zoomScaleNormal="75" workbookViewId="0" topLeftCell="A1">
      <selection activeCell="N11" sqref="N11"/>
    </sheetView>
  </sheetViews>
  <sheetFormatPr defaultColWidth="9.00390625" defaultRowHeight="13.5"/>
  <cols>
    <col min="1" max="1" width="1.37890625" style="30" customWidth="1"/>
    <col min="2" max="3" width="9.625" style="30" customWidth="1"/>
    <col min="4" max="11" width="9.875" style="30" customWidth="1"/>
    <col min="12" max="16384" width="9.00390625" style="30" customWidth="1"/>
  </cols>
  <sheetData>
    <row r="1" ht="15" thickBot="1">
      <c r="N1" s="258" t="s">
        <v>30</v>
      </c>
    </row>
    <row r="2" spans="2:14" ht="27" customHeight="1">
      <c r="B2" s="170" t="s">
        <v>69</v>
      </c>
      <c r="C2" s="13"/>
      <c r="D2" s="323" t="s">
        <v>32</v>
      </c>
      <c r="E2" s="324"/>
      <c r="F2" s="321" t="s">
        <v>33</v>
      </c>
      <c r="G2" s="301"/>
      <c r="H2" s="172" t="s">
        <v>44</v>
      </c>
      <c r="I2" s="321" t="s">
        <v>32</v>
      </c>
      <c r="J2" s="322"/>
      <c r="K2" s="173" t="s">
        <v>27</v>
      </c>
      <c r="L2" s="321" t="s">
        <v>32</v>
      </c>
      <c r="M2" s="322"/>
      <c r="N2" s="173" t="s">
        <v>27</v>
      </c>
    </row>
    <row r="3" spans="2:14" ht="27" customHeight="1">
      <c r="B3" s="14"/>
      <c r="C3" s="1"/>
      <c r="D3" s="329" t="s">
        <v>0</v>
      </c>
      <c r="E3" s="330"/>
      <c r="F3" s="306" t="s">
        <v>66</v>
      </c>
      <c r="G3" s="307"/>
      <c r="H3" s="171" t="s">
        <v>111</v>
      </c>
      <c r="I3" s="306" t="s">
        <v>67</v>
      </c>
      <c r="J3" s="318"/>
      <c r="K3" s="174" t="s">
        <v>111</v>
      </c>
      <c r="L3" s="306" t="s">
        <v>64</v>
      </c>
      <c r="M3" s="318"/>
      <c r="N3" s="174" t="s">
        <v>111</v>
      </c>
    </row>
    <row r="4" spans="2:14" ht="27" customHeight="1" thickBot="1">
      <c r="B4" s="259" t="s">
        <v>55</v>
      </c>
      <c r="C4" s="2"/>
      <c r="D4" s="327" t="s">
        <v>65</v>
      </c>
      <c r="E4" s="328"/>
      <c r="F4" s="308"/>
      <c r="G4" s="309"/>
      <c r="H4" s="12"/>
      <c r="I4" s="319" t="s">
        <v>25</v>
      </c>
      <c r="J4" s="320"/>
      <c r="K4" s="16"/>
      <c r="L4" s="319" t="s">
        <v>63</v>
      </c>
      <c r="M4" s="320"/>
      <c r="N4" s="16"/>
    </row>
    <row r="5" spans="2:14" ht="27" customHeight="1" thickTop="1">
      <c r="B5" s="179" t="s">
        <v>17</v>
      </c>
      <c r="C5" s="35"/>
      <c r="D5" s="213">
        <v>3630</v>
      </c>
      <c r="E5" s="214">
        <f>+D5/D7</f>
        <v>0.6205128205128205</v>
      </c>
      <c r="F5" s="215">
        <v>3253.9</v>
      </c>
      <c r="G5" s="150">
        <f>+F5/F7</f>
        <v>0.608122629996281</v>
      </c>
      <c r="H5" s="54">
        <f>+D5/F5</f>
        <v>1.11558437567227</v>
      </c>
      <c r="I5" s="216">
        <v>3380</v>
      </c>
      <c r="J5" s="48">
        <f>+I5/I7</f>
        <v>0.6035714285714285</v>
      </c>
      <c r="K5" s="60">
        <f>+D5/I5</f>
        <v>1.0739644970414202</v>
      </c>
      <c r="L5" s="235">
        <v>3550</v>
      </c>
      <c r="M5" s="48">
        <f>+L5/L7</f>
        <v>0.6120689655172413</v>
      </c>
      <c r="N5" s="63">
        <f>+D5/L5</f>
        <v>1.0225352112676056</v>
      </c>
    </row>
    <row r="6" spans="2:14" ht="27" customHeight="1" thickBot="1">
      <c r="B6" s="180" t="s">
        <v>18</v>
      </c>
      <c r="C6" s="36"/>
      <c r="D6" s="217">
        <v>2220</v>
      </c>
      <c r="E6" s="218">
        <f>+D6/D7</f>
        <v>0.37948717948717947</v>
      </c>
      <c r="F6" s="219">
        <v>2096.83</v>
      </c>
      <c r="G6" s="123">
        <f>+F6/F7</f>
        <v>0.39187737000371914</v>
      </c>
      <c r="H6" s="57">
        <f>+D6/F6</f>
        <v>1.0587410519689247</v>
      </c>
      <c r="I6" s="220">
        <v>2220</v>
      </c>
      <c r="J6" s="45">
        <f>+I6/I7</f>
        <v>0.3964285714285714</v>
      </c>
      <c r="K6" s="61">
        <f>+D6/I6</f>
        <v>1</v>
      </c>
      <c r="L6" s="9">
        <v>2250</v>
      </c>
      <c r="M6" s="45">
        <f>+L6/L7</f>
        <v>0.3879310344827586</v>
      </c>
      <c r="N6" s="64">
        <f>+D6/L6</f>
        <v>0.9866666666666667</v>
      </c>
    </row>
    <row r="7" spans="2:14" ht="27.75" customHeight="1" thickBot="1" thickTop="1">
      <c r="B7" s="181" t="s">
        <v>19</v>
      </c>
      <c r="C7" s="43"/>
      <c r="D7" s="221">
        <f>+D6+D5</f>
        <v>5850</v>
      </c>
      <c r="E7" s="222">
        <f>SUM(E5:E6)</f>
        <v>1</v>
      </c>
      <c r="F7" s="223">
        <f>+F6+F5</f>
        <v>5350.73</v>
      </c>
      <c r="G7" s="124">
        <f>SUM(G5:G6)</f>
        <v>1</v>
      </c>
      <c r="H7" s="59">
        <f>+D7/F7</f>
        <v>1.093308763477133</v>
      </c>
      <c r="I7" s="224">
        <f>+I6+I5</f>
        <v>5600</v>
      </c>
      <c r="J7" s="121">
        <f>SUM(J5:J6)</f>
        <v>1</v>
      </c>
      <c r="K7" s="62">
        <f>+D7/I7</f>
        <v>1.0446428571428572</v>
      </c>
      <c r="L7" s="230">
        <f>+L6+L5</f>
        <v>5800</v>
      </c>
      <c r="M7" s="121">
        <f>SUM(M5:M6)</f>
        <v>1</v>
      </c>
      <c r="N7" s="65">
        <f>+D7/L7</f>
        <v>1.0086206896551724</v>
      </c>
    </row>
    <row r="8" spans="2:8" ht="27" customHeight="1" thickBot="1">
      <c r="B8" s="37"/>
      <c r="C8" s="38"/>
      <c r="D8" s="75"/>
      <c r="E8" s="76"/>
      <c r="F8" s="32"/>
      <c r="G8" s="33"/>
      <c r="H8" s="34"/>
    </row>
    <row r="9" spans="2:14" ht="27" customHeight="1">
      <c r="B9" s="170" t="s">
        <v>69</v>
      </c>
      <c r="C9" s="13"/>
      <c r="D9" s="323" t="s">
        <v>32</v>
      </c>
      <c r="E9" s="324"/>
      <c r="F9" s="321" t="s">
        <v>33</v>
      </c>
      <c r="G9" s="301"/>
      <c r="H9" s="172" t="s">
        <v>44</v>
      </c>
      <c r="I9" s="321" t="s">
        <v>32</v>
      </c>
      <c r="J9" s="322"/>
      <c r="K9" s="173" t="s">
        <v>27</v>
      </c>
      <c r="L9" s="321" t="s">
        <v>32</v>
      </c>
      <c r="M9" s="322"/>
      <c r="N9" s="173" t="s">
        <v>27</v>
      </c>
    </row>
    <row r="10" spans="2:14" ht="27" customHeight="1">
      <c r="B10" s="14"/>
      <c r="C10" s="1"/>
      <c r="D10" s="329" t="s">
        <v>0</v>
      </c>
      <c r="E10" s="330"/>
      <c r="F10" s="306" t="s">
        <v>66</v>
      </c>
      <c r="G10" s="307"/>
      <c r="H10" s="171" t="s">
        <v>111</v>
      </c>
      <c r="I10" s="306" t="s">
        <v>67</v>
      </c>
      <c r="J10" s="318"/>
      <c r="K10" s="174" t="s">
        <v>111</v>
      </c>
      <c r="L10" s="306" t="s">
        <v>64</v>
      </c>
      <c r="M10" s="318"/>
      <c r="N10" s="174" t="s">
        <v>111</v>
      </c>
    </row>
    <row r="11" spans="2:14" ht="27" customHeight="1" thickBot="1">
      <c r="B11" s="259" t="s">
        <v>56</v>
      </c>
      <c r="C11" s="2"/>
      <c r="D11" s="327" t="s">
        <v>65</v>
      </c>
      <c r="E11" s="328"/>
      <c r="F11" s="308"/>
      <c r="G11" s="309"/>
      <c r="H11" s="12"/>
      <c r="I11" s="319" t="s">
        <v>25</v>
      </c>
      <c r="J11" s="320"/>
      <c r="K11" s="16"/>
      <c r="L11" s="319" t="s">
        <v>63</v>
      </c>
      <c r="M11" s="320"/>
      <c r="N11" s="16"/>
    </row>
    <row r="12" spans="2:14" ht="27" customHeight="1" thickTop="1">
      <c r="B12" s="42" t="s">
        <v>3</v>
      </c>
      <c r="C12" s="35"/>
      <c r="D12" s="225">
        <v>2280</v>
      </c>
      <c r="E12" s="152">
        <f>+D12/D$18</f>
        <v>0.38974358974358975</v>
      </c>
      <c r="F12" s="226">
        <v>2025.19</v>
      </c>
      <c r="G12" s="53">
        <f>+F12/F$18</f>
        <v>0.3784885426848299</v>
      </c>
      <c r="H12" s="54">
        <f aca="true" t="shared" si="0" ref="H12:H18">+D12/F12</f>
        <v>1.1258202934045693</v>
      </c>
      <c r="I12" s="227">
        <v>2135</v>
      </c>
      <c r="J12" s="5">
        <f aca="true" t="shared" si="1" ref="J12:J17">+I12/I$18</f>
        <v>0.38125</v>
      </c>
      <c r="K12" s="66">
        <f aca="true" t="shared" si="2" ref="K12:K17">+D12/I12</f>
        <v>1.0679156908665106</v>
      </c>
      <c r="L12" s="226">
        <v>2235</v>
      </c>
      <c r="M12" s="5">
        <f aca="true" t="shared" si="3" ref="M12:M17">+L12/L$18</f>
        <v>0.3853448275862069</v>
      </c>
      <c r="N12" s="67">
        <f aca="true" t="shared" si="4" ref="N12:N17">+D12/L12</f>
        <v>1.0201342281879195</v>
      </c>
    </row>
    <row r="13" spans="2:14" ht="27" customHeight="1">
      <c r="B13" s="50" t="s">
        <v>2</v>
      </c>
      <c r="C13" s="39"/>
      <c r="D13" s="228">
        <v>895</v>
      </c>
      <c r="E13" s="152">
        <f aca="true" t="shared" si="5" ref="E13:G17">+D13/D$18</f>
        <v>0.152991452991453</v>
      </c>
      <c r="F13" s="10">
        <v>793.64</v>
      </c>
      <c r="G13" s="5">
        <f t="shared" si="5"/>
        <v>0.1483236866745285</v>
      </c>
      <c r="H13" s="92">
        <f t="shared" si="0"/>
        <v>1.1277153369285822</v>
      </c>
      <c r="I13" s="229">
        <v>885</v>
      </c>
      <c r="J13" s="5">
        <f t="shared" si="1"/>
        <v>0.15803571428571428</v>
      </c>
      <c r="K13" s="268">
        <f t="shared" si="2"/>
        <v>1.0112994350282485</v>
      </c>
      <c r="L13" s="10">
        <v>895</v>
      </c>
      <c r="M13" s="5">
        <f t="shared" si="3"/>
        <v>0.1543103448275862</v>
      </c>
      <c r="N13" s="68">
        <f t="shared" si="4"/>
        <v>1</v>
      </c>
    </row>
    <row r="14" spans="2:14" ht="27" customHeight="1">
      <c r="B14" s="50" t="s">
        <v>4</v>
      </c>
      <c r="C14" s="39"/>
      <c r="D14" s="228">
        <v>590</v>
      </c>
      <c r="E14" s="152">
        <f t="shared" si="5"/>
        <v>0.10085470085470086</v>
      </c>
      <c r="F14" s="10">
        <v>594.8</v>
      </c>
      <c r="G14" s="5">
        <f t="shared" si="5"/>
        <v>0.11116240213952112</v>
      </c>
      <c r="H14" s="92">
        <f t="shared" si="0"/>
        <v>0.9919300605245461</v>
      </c>
      <c r="I14" s="229">
        <v>635</v>
      </c>
      <c r="J14" s="5">
        <f t="shared" si="1"/>
        <v>0.11339285714285714</v>
      </c>
      <c r="K14" s="268">
        <f t="shared" si="2"/>
        <v>0.9291338582677166</v>
      </c>
      <c r="L14" s="10">
        <v>585</v>
      </c>
      <c r="M14" s="5">
        <f t="shared" si="3"/>
        <v>0.10086206896551723</v>
      </c>
      <c r="N14" s="68">
        <f t="shared" si="4"/>
        <v>1.0085470085470085</v>
      </c>
    </row>
    <row r="15" spans="2:14" ht="27" customHeight="1">
      <c r="B15" s="50" t="s">
        <v>5</v>
      </c>
      <c r="C15" s="39"/>
      <c r="D15" s="228">
        <v>1375</v>
      </c>
      <c r="E15" s="152">
        <f t="shared" si="5"/>
        <v>0.23504273504273504</v>
      </c>
      <c r="F15" s="10">
        <v>1166.51</v>
      </c>
      <c r="G15" s="5">
        <f t="shared" si="5"/>
        <v>0.2180095052450787</v>
      </c>
      <c r="H15" s="92">
        <f t="shared" si="0"/>
        <v>1.178729715133175</v>
      </c>
      <c r="I15" s="229">
        <v>1250</v>
      </c>
      <c r="J15" s="5">
        <f t="shared" si="1"/>
        <v>0.22321428571428573</v>
      </c>
      <c r="K15" s="268">
        <f t="shared" si="2"/>
        <v>1.1</v>
      </c>
      <c r="L15" s="10">
        <v>1375</v>
      </c>
      <c r="M15" s="5">
        <f t="shared" si="3"/>
        <v>0.23706896551724138</v>
      </c>
      <c r="N15" s="68">
        <f t="shared" si="4"/>
        <v>1</v>
      </c>
    </row>
    <row r="16" spans="2:14" ht="27" customHeight="1">
      <c r="B16" s="50" t="s">
        <v>6</v>
      </c>
      <c r="C16" s="39"/>
      <c r="D16" s="228">
        <v>480</v>
      </c>
      <c r="E16" s="152">
        <f t="shared" si="5"/>
        <v>0.08205128205128205</v>
      </c>
      <c r="F16" s="10">
        <v>423.31</v>
      </c>
      <c r="G16" s="5">
        <f t="shared" si="5"/>
        <v>0.07911256968675301</v>
      </c>
      <c r="H16" s="92">
        <f>+D16/F16</f>
        <v>1.1339207672863858</v>
      </c>
      <c r="I16" s="229">
        <v>435</v>
      </c>
      <c r="J16" s="5">
        <f t="shared" si="1"/>
        <v>0.07767857142857143</v>
      </c>
      <c r="K16" s="268">
        <f t="shared" si="2"/>
        <v>1.103448275862069</v>
      </c>
      <c r="L16" s="10">
        <v>470</v>
      </c>
      <c r="M16" s="5">
        <f t="shared" si="3"/>
        <v>0.08103448275862069</v>
      </c>
      <c r="N16" s="68">
        <f t="shared" si="4"/>
        <v>1.0212765957446808</v>
      </c>
    </row>
    <row r="17" spans="2:14" ht="27" customHeight="1" thickBot="1">
      <c r="B17" s="180" t="s">
        <v>20</v>
      </c>
      <c r="C17" s="36"/>
      <c r="D17" s="228">
        <v>230</v>
      </c>
      <c r="E17" s="153">
        <f t="shared" si="5"/>
        <v>0.039316239316239315</v>
      </c>
      <c r="F17" s="10">
        <v>347.28</v>
      </c>
      <c r="G17" s="56">
        <f t="shared" si="5"/>
        <v>0.06490329356928867</v>
      </c>
      <c r="H17" s="57">
        <f t="shared" si="0"/>
        <v>0.6622897949781157</v>
      </c>
      <c r="I17" s="229">
        <v>260</v>
      </c>
      <c r="J17" s="56">
        <f t="shared" si="1"/>
        <v>0.04642857142857143</v>
      </c>
      <c r="K17" s="61">
        <f t="shared" si="2"/>
        <v>0.8846153846153846</v>
      </c>
      <c r="L17" s="10">
        <v>240</v>
      </c>
      <c r="M17" s="56">
        <f t="shared" si="3"/>
        <v>0.041379310344827586</v>
      </c>
      <c r="N17" s="64">
        <f t="shared" si="4"/>
        <v>0.9583333333333334</v>
      </c>
    </row>
    <row r="18" spans="2:14" ht="27" customHeight="1" thickBot="1" thickTop="1">
      <c r="B18" s="181" t="s">
        <v>19</v>
      </c>
      <c r="C18" s="43"/>
      <c r="D18" s="221">
        <f>SUM(D12:D17)</f>
        <v>5850</v>
      </c>
      <c r="E18" s="154">
        <f>SUM(E12:E17)</f>
        <v>1</v>
      </c>
      <c r="F18" s="230">
        <f>SUM(F12:F17)</f>
        <v>5350.7300000000005</v>
      </c>
      <c r="G18" s="21">
        <f>SUM(G12:G17)</f>
        <v>0.9999999999999999</v>
      </c>
      <c r="H18" s="59">
        <f t="shared" si="0"/>
        <v>1.093308763477133</v>
      </c>
      <c r="I18" s="224">
        <f>SUM(I12:I17)</f>
        <v>5600</v>
      </c>
      <c r="J18" s="21">
        <f>SUM(J12:J17)</f>
        <v>1</v>
      </c>
      <c r="K18" s="62">
        <f>+D18/I18</f>
        <v>1.0446428571428572</v>
      </c>
      <c r="L18" s="230">
        <f>SUM(L12:L17)</f>
        <v>5800</v>
      </c>
      <c r="M18" s="21">
        <f>SUM(M12:M17)</f>
        <v>0.9999999999999999</v>
      </c>
      <c r="N18" s="65">
        <f>+D18/L18</f>
        <v>1.0086206896551724</v>
      </c>
    </row>
  </sheetData>
  <mergeCells count="24">
    <mergeCell ref="D3:E3"/>
    <mergeCell ref="F3:G3"/>
    <mergeCell ref="I3:J3"/>
    <mergeCell ref="D2:E2"/>
    <mergeCell ref="F2:G2"/>
    <mergeCell ref="I2:J2"/>
    <mergeCell ref="D9:E9"/>
    <mergeCell ref="F9:G9"/>
    <mergeCell ref="I9:J9"/>
    <mergeCell ref="D4:E4"/>
    <mergeCell ref="F4:G4"/>
    <mergeCell ref="I4:J4"/>
    <mergeCell ref="D11:E11"/>
    <mergeCell ref="F11:G11"/>
    <mergeCell ref="I11:J11"/>
    <mergeCell ref="D10:E10"/>
    <mergeCell ref="F10:G10"/>
    <mergeCell ref="I10:J10"/>
    <mergeCell ref="L10:M10"/>
    <mergeCell ref="L11:M11"/>
    <mergeCell ref="L2:M2"/>
    <mergeCell ref="L3:M3"/>
    <mergeCell ref="L4:M4"/>
    <mergeCell ref="L9:M9"/>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13.xml><?xml version="1.0" encoding="utf-8"?>
<worksheet xmlns="http://schemas.openxmlformats.org/spreadsheetml/2006/main" xmlns:r="http://schemas.openxmlformats.org/officeDocument/2006/relationships">
  <dimension ref="B1:M19"/>
  <sheetViews>
    <sheetView zoomScale="75" zoomScaleNormal="75" workbookViewId="0" topLeftCell="A1">
      <selection activeCell="M4" sqref="M4"/>
    </sheetView>
  </sheetViews>
  <sheetFormatPr defaultColWidth="9.00390625" defaultRowHeight="13.5"/>
  <cols>
    <col min="1" max="1" width="3.625" style="30" customWidth="1"/>
    <col min="2" max="2" width="25.375" style="30" customWidth="1"/>
    <col min="3" max="9" width="9.00390625" style="30" customWidth="1"/>
    <col min="10" max="10" width="10.125" style="30" bestFit="1" customWidth="1"/>
    <col min="11" max="16384" width="9.00390625" style="30" customWidth="1"/>
  </cols>
  <sheetData>
    <row r="1" ht="15" thickBot="1">
      <c r="M1" s="258" t="s">
        <v>30</v>
      </c>
    </row>
    <row r="2" spans="2:13" ht="27" customHeight="1">
      <c r="B2" s="170" t="s">
        <v>69</v>
      </c>
      <c r="C2" s="323" t="s">
        <v>32</v>
      </c>
      <c r="D2" s="324"/>
      <c r="E2" s="321" t="s">
        <v>33</v>
      </c>
      <c r="F2" s="301"/>
      <c r="G2" s="172" t="s">
        <v>44</v>
      </c>
      <c r="H2" s="321" t="s">
        <v>32</v>
      </c>
      <c r="I2" s="322"/>
      <c r="J2" s="173" t="s">
        <v>27</v>
      </c>
      <c r="K2" s="321" t="s">
        <v>32</v>
      </c>
      <c r="L2" s="322"/>
      <c r="M2" s="173" t="s">
        <v>27</v>
      </c>
    </row>
    <row r="3" spans="2:13" ht="27" customHeight="1">
      <c r="B3" s="49"/>
      <c r="C3" s="329" t="s">
        <v>0</v>
      </c>
      <c r="D3" s="330"/>
      <c r="E3" s="306" t="s">
        <v>66</v>
      </c>
      <c r="F3" s="307"/>
      <c r="G3" s="171" t="s">
        <v>111</v>
      </c>
      <c r="H3" s="306" t="s">
        <v>67</v>
      </c>
      <c r="I3" s="318"/>
      <c r="J3" s="174" t="s">
        <v>111</v>
      </c>
      <c r="K3" s="306" t="s">
        <v>64</v>
      </c>
      <c r="L3" s="318"/>
      <c r="M3" s="174" t="s">
        <v>111</v>
      </c>
    </row>
    <row r="4" spans="2:13" ht="27" customHeight="1" thickBot="1">
      <c r="B4" s="41"/>
      <c r="C4" s="327" t="s">
        <v>65</v>
      </c>
      <c r="D4" s="328"/>
      <c r="E4" s="308"/>
      <c r="F4" s="309"/>
      <c r="G4" s="12"/>
      <c r="H4" s="319" t="s">
        <v>25</v>
      </c>
      <c r="I4" s="320"/>
      <c r="J4" s="16"/>
      <c r="K4" s="319" t="s">
        <v>63</v>
      </c>
      <c r="L4" s="320"/>
      <c r="M4" s="16"/>
    </row>
    <row r="5" spans="2:13" ht="27" customHeight="1" thickTop="1">
      <c r="B5" s="69" t="s">
        <v>3</v>
      </c>
      <c r="C5" s="143">
        <v>345</v>
      </c>
      <c r="D5" s="152">
        <f>+C5/C$12</f>
        <v>0.6634615384615384</v>
      </c>
      <c r="E5" s="147">
        <v>240.8</v>
      </c>
      <c r="F5" s="150">
        <f>+E5/E$12</f>
        <v>0.745210905827376</v>
      </c>
      <c r="G5" s="54">
        <f aca="true" t="shared" si="0" ref="G5:G12">+C5/E5</f>
        <v>1.4327242524916943</v>
      </c>
      <c r="H5" s="147">
        <v>290</v>
      </c>
      <c r="I5" s="150">
        <f aca="true" t="shared" si="1" ref="I5:I11">+H5/H$12</f>
        <v>0.6744186046511628</v>
      </c>
      <c r="J5" s="54">
        <f>+C5/H5</f>
        <v>1.1896551724137931</v>
      </c>
      <c r="K5" s="270">
        <v>326</v>
      </c>
      <c r="L5" s="150">
        <v>0.653</v>
      </c>
      <c r="M5" s="128">
        <f aca="true" t="shared" si="2" ref="M5:M11">+C5/K5</f>
        <v>1.0582822085889572</v>
      </c>
    </row>
    <row r="6" spans="2:13" ht="27" customHeight="1">
      <c r="B6" s="70" t="s">
        <v>2</v>
      </c>
      <c r="C6" s="143">
        <v>147</v>
      </c>
      <c r="D6" s="152">
        <f aca="true" t="shared" si="3" ref="D6:D11">+C6/C$12</f>
        <v>0.2826923076923077</v>
      </c>
      <c r="E6" s="231">
        <v>103.13</v>
      </c>
      <c r="F6" s="122">
        <f aca="true" t="shared" si="4" ref="F6:F11">+E6/E$12</f>
        <v>0.3191594714201714</v>
      </c>
      <c r="G6" s="92">
        <f t="shared" si="0"/>
        <v>1.4253854358576554</v>
      </c>
      <c r="H6" s="231">
        <v>130</v>
      </c>
      <c r="I6" s="122">
        <f t="shared" si="1"/>
        <v>0.3023255813953488</v>
      </c>
      <c r="J6" s="92">
        <f aca="true" t="shared" si="5" ref="J6:J12">+C6/H6</f>
        <v>1.1307692307692307</v>
      </c>
      <c r="K6" s="271">
        <v>141</v>
      </c>
      <c r="L6" s="122">
        <v>0.283</v>
      </c>
      <c r="M6" s="110">
        <v>1.041</v>
      </c>
    </row>
    <row r="7" spans="2:13" ht="27" customHeight="1">
      <c r="B7" s="70" t="s">
        <v>4</v>
      </c>
      <c r="C7" s="143">
        <v>12</v>
      </c>
      <c r="D7" s="152">
        <f t="shared" si="3"/>
        <v>0.023076923076923078</v>
      </c>
      <c r="E7" s="231">
        <v>42.51</v>
      </c>
      <c r="F7" s="122">
        <f t="shared" si="4"/>
        <v>0.13155695849967505</v>
      </c>
      <c r="G7" s="92">
        <f t="shared" si="0"/>
        <v>0.2822865208186309</v>
      </c>
      <c r="H7" s="231">
        <v>55</v>
      </c>
      <c r="I7" s="122">
        <f t="shared" si="1"/>
        <v>0.12790697674418605</v>
      </c>
      <c r="J7" s="92">
        <f t="shared" si="5"/>
        <v>0.21818181818181817</v>
      </c>
      <c r="K7" s="271">
        <v>12</v>
      </c>
      <c r="L7" s="122">
        <f>+K7/K$12</f>
        <v>0.024</v>
      </c>
      <c r="M7" s="110">
        <f t="shared" si="2"/>
        <v>1</v>
      </c>
    </row>
    <row r="8" spans="2:13" ht="27" customHeight="1">
      <c r="B8" s="70" t="s">
        <v>5</v>
      </c>
      <c r="C8" s="143">
        <v>100</v>
      </c>
      <c r="D8" s="152">
        <f t="shared" si="3"/>
        <v>0.19230769230769232</v>
      </c>
      <c r="E8" s="231">
        <v>11.52</v>
      </c>
      <c r="F8" s="122">
        <f t="shared" si="4"/>
        <v>0.03565128586018011</v>
      </c>
      <c r="G8" s="92">
        <f t="shared" si="0"/>
        <v>8.680555555555555</v>
      </c>
      <c r="H8" s="231">
        <v>65</v>
      </c>
      <c r="I8" s="122">
        <f t="shared" si="1"/>
        <v>0.1511627906976744</v>
      </c>
      <c r="J8" s="92">
        <f t="shared" si="5"/>
        <v>1.5384615384615385</v>
      </c>
      <c r="K8" s="271">
        <v>92.1</v>
      </c>
      <c r="L8" s="122">
        <f>+K8/K$12</f>
        <v>0.18419999999999997</v>
      </c>
      <c r="M8" s="110">
        <f t="shared" si="2"/>
        <v>1.0857763300760044</v>
      </c>
    </row>
    <row r="9" spans="2:13" ht="27" customHeight="1">
      <c r="B9" s="71" t="s">
        <v>6</v>
      </c>
      <c r="C9" s="143">
        <v>80</v>
      </c>
      <c r="D9" s="152">
        <f t="shared" si="3"/>
        <v>0.15384615384615385</v>
      </c>
      <c r="E9" s="231">
        <v>38.41</v>
      </c>
      <c r="F9" s="122">
        <f t="shared" si="4"/>
        <v>0.11886856683068733</v>
      </c>
      <c r="G9" s="92">
        <f t="shared" si="0"/>
        <v>2.0827909398594118</v>
      </c>
      <c r="H9" s="231">
        <v>40</v>
      </c>
      <c r="I9" s="122">
        <f t="shared" si="1"/>
        <v>0.09302325581395349</v>
      </c>
      <c r="J9" s="92">
        <f t="shared" si="5"/>
        <v>2</v>
      </c>
      <c r="K9" s="271">
        <v>76</v>
      </c>
      <c r="L9" s="122">
        <f>+K9/K$12</f>
        <v>0.152</v>
      </c>
      <c r="M9" s="110">
        <f t="shared" si="2"/>
        <v>1.0526315789473684</v>
      </c>
    </row>
    <row r="10" spans="2:13" ht="27" customHeight="1">
      <c r="B10" s="182" t="s">
        <v>20</v>
      </c>
      <c r="C10" s="143">
        <v>37</v>
      </c>
      <c r="D10" s="152">
        <f t="shared" si="3"/>
        <v>0.07115384615384615</v>
      </c>
      <c r="E10" s="231">
        <v>44.69</v>
      </c>
      <c r="F10" s="122">
        <f t="shared" si="4"/>
        <v>0.13830346919196607</v>
      </c>
      <c r="G10" s="92">
        <f t="shared" si="0"/>
        <v>0.827925710449765</v>
      </c>
      <c r="H10" s="231">
        <v>45</v>
      </c>
      <c r="I10" s="122">
        <f>+H10/H$12</f>
        <v>0.10465116279069768</v>
      </c>
      <c r="J10" s="92">
        <f t="shared" si="5"/>
        <v>0.8222222222222222</v>
      </c>
      <c r="K10" s="271">
        <v>37</v>
      </c>
      <c r="L10" s="122">
        <f>+K10/K$12</f>
        <v>0.074</v>
      </c>
      <c r="M10" s="110">
        <f t="shared" si="2"/>
        <v>1</v>
      </c>
    </row>
    <row r="11" spans="2:13" ht="27" customHeight="1" thickBot="1">
      <c r="B11" s="184" t="s">
        <v>39</v>
      </c>
      <c r="C11" s="232">
        <v>-201</v>
      </c>
      <c r="D11" s="153">
        <f t="shared" si="3"/>
        <v>-0.38653846153846155</v>
      </c>
      <c r="E11" s="233">
        <v>-157.93</v>
      </c>
      <c r="F11" s="123">
        <f t="shared" si="4"/>
        <v>-0.48875065763005604</v>
      </c>
      <c r="G11" s="57">
        <f t="shared" si="0"/>
        <v>1.2727157601469006</v>
      </c>
      <c r="H11" s="233">
        <v>-195</v>
      </c>
      <c r="I11" s="123">
        <f t="shared" si="1"/>
        <v>-0.45348837209302323</v>
      </c>
      <c r="J11" s="57">
        <f t="shared" si="5"/>
        <v>1.0307692307692307</v>
      </c>
      <c r="K11" s="151">
        <v>-185</v>
      </c>
      <c r="L11" s="123">
        <f>+K11/K$12</f>
        <v>-0.37</v>
      </c>
      <c r="M11" s="89">
        <f t="shared" si="2"/>
        <v>1.0864864864864865</v>
      </c>
    </row>
    <row r="12" spans="2:13" ht="27" customHeight="1" thickBot="1" thickTop="1">
      <c r="B12" s="183" t="s">
        <v>19</v>
      </c>
      <c r="C12" s="221">
        <f>SUM(C5:C11)</f>
        <v>520</v>
      </c>
      <c r="D12" s="154">
        <f>SUM(D5:D11)</f>
        <v>1.0000000000000002</v>
      </c>
      <c r="E12" s="234">
        <f>SUM(E5:E11)</f>
        <v>323.13</v>
      </c>
      <c r="F12" s="124">
        <f>SUM(F5:F11)</f>
        <v>0.9999999999999998</v>
      </c>
      <c r="G12" s="59">
        <f t="shared" si="0"/>
        <v>1.6092594311886856</v>
      </c>
      <c r="H12" s="234">
        <f>SUM(H5:H11)</f>
        <v>430</v>
      </c>
      <c r="I12" s="124">
        <f>SUM(I5:I11)</f>
        <v>1</v>
      </c>
      <c r="J12" s="59">
        <f t="shared" si="5"/>
        <v>1.2093023255813953</v>
      </c>
      <c r="K12" s="272">
        <v>500</v>
      </c>
      <c r="L12" s="124">
        <f>SUM(L5:L11)</f>
        <v>1.0002</v>
      </c>
      <c r="M12" s="101">
        <v>1.041</v>
      </c>
    </row>
    <row r="17" ht="14.25">
      <c r="H17" s="169"/>
    </row>
    <row r="18" ht="14.25">
      <c r="H18" s="169"/>
    </row>
    <row r="19" ht="14.25">
      <c r="H19" s="169"/>
    </row>
  </sheetData>
  <mergeCells count="12">
    <mergeCell ref="E3:F3"/>
    <mergeCell ref="H3:I3"/>
    <mergeCell ref="K2:L2"/>
    <mergeCell ref="K3:L3"/>
    <mergeCell ref="K4:L4"/>
    <mergeCell ref="C2:D2"/>
    <mergeCell ref="E2:F2"/>
    <mergeCell ref="H2:I2"/>
    <mergeCell ref="C4:D4"/>
    <mergeCell ref="E4:F4"/>
    <mergeCell ref="H4:I4"/>
    <mergeCell ref="C3:D3"/>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14.xml><?xml version="1.0" encoding="utf-8"?>
<worksheet xmlns="http://schemas.openxmlformats.org/spreadsheetml/2006/main" xmlns:r="http://schemas.openxmlformats.org/officeDocument/2006/relationships">
  <dimension ref="B1:N17"/>
  <sheetViews>
    <sheetView zoomScale="75" zoomScaleNormal="75" workbookViewId="0" topLeftCell="A1">
      <selection activeCell="N16" sqref="N16"/>
    </sheetView>
  </sheetViews>
  <sheetFormatPr defaultColWidth="9.00390625" defaultRowHeight="13.5"/>
  <cols>
    <col min="1" max="1" width="3.00390625" style="30" customWidth="1"/>
    <col min="2" max="3" width="10.00390625" style="30" customWidth="1"/>
    <col min="4" max="16384" width="9.00390625" style="30" customWidth="1"/>
  </cols>
  <sheetData>
    <row r="1" spans="10:14" ht="15" thickBot="1">
      <c r="J1" s="169"/>
      <c r="K1" s="169"/>
      <c r="L1" s="169"/>
      <c r="M1" s="169"/>
      <c r="N1" s="258" t="s">
        <v>30</v>
      </c>
    </row>
    <row r="2" spans="2:14" ht="27" customHeight="1">
      <c r="B2" s="170" t="s">
        <v>69</v>
      </c>
      <c r="C2" s="40"/>
      <c r="D2" s="323" t="s">
        <v>32</v>
      </c>
      <c r="E2" s="324"/>
      <c r="F2" s="321" t="s">
        <v>33</v>
      </c>
      <c r="G2" s="301"/>
      <c r="H2" s="172" t="s">
        <v>44</v>
      </c>
      <c r="I2" s="321" t="s">
        <v>32</v>
      </c>
      <c r="J2" s="322"/>
      <c r="K2" s="173" t="s">
        <v>27</v>
      </c>
      <c r="L2" s="321" t="s">
        <v>32</v>
      </c>
      <c r="M2" s="322"/>
      <c r="N2" s="173" t="s">
        <v>27</v>
      </c>
    </row>
    <row r="3" spans="2:14" ht="27" customHeight="1">
      <c r="B3" s="333" t="s">
        <v>45</v>
      </c>
      <c r="C3" s="318"/>
      <c r="D3" s="329" t="s">
        <v>0</v>
      </c>
      <c r="E3" s="330"/>
      <c r="F3" s="306" t="s">
        <v>66</v>
      </c>
      <c r="G3" s="307"/>
      <c r="H3" s="171" t="s">
        <v>111</v>
      </c>
      <c r="I3" s="306" t="s">
        <v>67</v>
      </c>
      <c r="J3" s="318"/>
      <c r="K3" s="174" t="s">
        <v>111</v>
      </c>
      <c r="L3" s="306" t="s">
        <v>64</v>
      </c>
      <c r="M3" s="318"/>
      <c r="N3" s="174" t="s">
        <v>111</v>
      </c>
    </row>
    <row r="4" spans="2:14" ht="27" customHeight="1" thickBot="1">
      <c r="B4" s="77"/>
      <c r="C4" s="73"/>
      <c r="D4" s="327" t="s">
        <v>65</v>
      </c>
      <c r="E4" s="328"/>
      <c r="F4" s="308"/>
      <c r="G4" s="309"/>
      <c r="H4" s="12"/>
      <c r="I4" s="319" t="s">
        <v>25</v>
      </c>
      <c r="J4" s="320"/>
      <c r="K4" s="16"/>
      <c r="L4" s="319" t="s">
        <v>63</v>
      </c>
      <c r="M4" s="320"/>
      <c r="N4" s="16"/>
    </row>
    <row r="5" spans="2:14" ht="27" customHeight="1" thickTop="1">
      <c r="B5" s="185" t="s">
        <v>40</v>
      </c>
      <c r="C5" s="80"/>
      <c r="D5" s="143">
        <v>1170</v>
      </c>
      <c r="E5" s="152">
        <f>+D5/D12</f>
        <v>0.5131578947368421</v>
      </c>
      <c r="F5" s="235">
        <v>1021.9</v>
      </c>
      <c r="G5" s="53">
        <f>+F5/F12</f>
        <v>0.5045971222311103</v>
      </c>
      <c r="H5" s="54">
        <f>+D5/F5</f>
        <v>1.1449261180154615</v>
      </c>
      <c r="I5" s="220">
        <v>1050</v>
      </c>
      <c r="J5" s="5">
        <f>+I5/I12</f>
        <v>0.4918032786885246</v>
      </c>
      <c r="K5" s="82">
        <f>+D5/I5</f>
        <v>1.1142857142857143</v>
      </c>
      <c r="L5" s="235">
        <v>1125</v>
      </c>
      <c r="M5" s="5">
        <f>+L5/L12</f>
        <v>0.5033557046979866</v>
      </c>
      <c r="N5" s="84">
        <f aca="true" t="shared" si="0" ref="N5:N10">+D5/L5</f>
        <v>1.04</v>
      </c>
    </row>
    <row r="6" spans="2:14" ht="27" customHeight="1" thickBot="1">
      <c r="B6" s="186" t="s">
        <v>41</v>
      </c>
      <c r="C6" s="85"/>
      <c r="D6" s="232">
        <f>SUM(D7:D11)</f>
        <v>1110</v>
      </c>
      <c r="E6" s="153">
        <f>+D6/D12</f>
        <v>0.4868421052631579</v>
      </c>
      <c r="F6" s="236">
        <f>SUM(F7:F11)</f>
        <v>1003.28</v>
      </c>
      <c r="G6" s="56">
        <f>+F6/F12</f>
        <v>0.4954028777688897</v>
      </c>
      <c r="H6" s="57">
        <f>+D6/F6</f>
        <v>1.1063711027828722</v>
      </c>
      <c r="I6" s="237">
        <f>SUM(I7:I11)</f>
        <v>1085</v>
      </c>
      <c r="J6" s="56">
        <f>+I6/I12</f>
        <v>0.5081967213114754</v>
      </c>
      <c r="K6" s="87">
        <f aca="true" t="shared" si="1" ref="K6:K12">+D6/I6</f>
        <v>1.023041474654378</v>
      </c>
      <c r="L6" s="236">
        <f>SUM(L7:L11)</f>
        <v>1110</v>
      </c>
      <c r="M6" s="56">
        <f>+L6/L12</f>
        <v>0.4966442953020134</v>
      </c>
      <c r="N6" s="89">
        <f t="shared" si="0"/>
        <v>1</v>
      </c>
    </row>
    <row r="7" spans="2:14" ht="27" customHeight="1" thickTop="1">
      <c r="B7" s="90"/>
      <c r="C7" s="187" t="s">
        <v>35</v>
      </c>
      <c r="D7" s="143">
        <v>197.5</v>
      </c>
      <c r="E7" s="152">
        <f>+D7/D12</f>
        <v>0.08662280701754387</v>
      </c>
      <c r="F7" s="9">
        <v>199.02</v>
      </c>
      <c r="G7" s="5">
        <f>+F7/F12</f>
        <v>0.09827274612627027</v>
      </c>
      <c r="H7" s="92">
        <f aca="true" t="shared" si="2" ref="H7:H12">+D7/F7</f>
        <v>0.9923625766254647</v>
      </c>
      <c r="I7" s="220">
        <v>200</v>
      </c>
      <c r="J7" s="5">
        <f>+I7/I12</f>
        <v>0.0936768149882904</v>
      </c>
      <c r="K7" s="82">
        <f t="shared" si="1"/>
        <v>0.9875</v>
      </c>
      <c r="L7" s="9">
        <v>197</v>
      </c>
      <c r="M7" s="5">
        <f>+L7/L12</f>
        <v>0.08814317673378076</v>
      </c>
      <c r="N7" s="84">
        <f t="shared" si="0"/>
        <v>1.00253807106599</v>
      </c>
    </row>
    <row r="8" spans="2:14" ht="27" customHeight="1">
      <c r="B8" s="70"/>
      <c r="C8" s="188" t="s">
        <v>23</v>
      </c>
      <c r="D8" s="143">
        <v>592.4</v>
      </c>
      <c r="E8" s="238">
        <f>+D8/D12</f>
        <v>0.25982456140350874</v>
      </c>
      <c r="F8" s="9">
        <v>530.4</v>
      </c>
      <c r="G8" s="95">
        <f>+F8/F12</f>
        <v>0.26190264569075344</v>
      </c>
      <c r="H8" s="92">
        <f t="shared" si="2"/>
        <v>1.116892911010558</v>
      </c>
      <c r="I8" s="220">
        <v>580</v>
      </c>
      <c r="J8" s="95">
        <f>+I8/I12</f>
        <v>0.2716627634660422</v>
      </c>
      <c r="K8" s="82">
        <f t="shared" si="1"/>
        <v>1.0213793103448277</v>
      </c>
      <c r="L8" s="9">
        <v>600</v>
      </c>
      <c r="M8" s="95">
        <f>+L8/L12</f>
        <v>0.2684563758389262</v>
      </c>
      <c r="N8" s="84">
        <f t="shared" si="0"/>
        <v>0.9873333333333333</v>
      </c>
    </row>
    <row r="9" spans="2:14" ht="27" customHeight="1">
      <c r="B9" s="17"/>
      <c r="C9" s="188" t="s">
        <v>36</v>
      </c>
      <c r="D9" s="143">
        <v>132.7</v>
      </c>
      <c r="E9" s="238">
        <f>+D9/D12</f>
        <v>0.05820175438596491</v>
      </c>
      <c r="F9" s="9">
        <v>121.09</v>
      </c>
      <c r="G9" s="95">
        <f>+F9/F12</f>
        <v>0.059792216000553046</v>
      </c>
      <c r="H9" s="92">
        <f t="shared" si="2"/>
        <v>1.0958790981914277</v>
      </c>
      <c r="I9" s="220">
        <v>125</v>
      </c>
      <c r="J9" s="95">
        <f>+I9/I12</f>
        <v>0.0585480093676815</v>
      </c>
      <c r="K9" s="82">
        <f t="shared" si="1"/>
        <v>1.0615999999999999</v>
      </c>
      <c r="L9" s="9">
        <v>130</v>
      </c>
      <c r="M9" s="95">
        <f>+L9/L12</f>
        <v>0.058165548098434</v>
      </c>
      <c r="N9" s="84">
        <f t="shared" si="0"/>
        <v>1.0207692307692307</v>
      </c>
    </row>
    <row r="10" spans="2:14" ht="27" customHeight="1">
      <c r="B10" s="78"/>
      <c r="C10" s="189" t="s">
        <v>37</v>
      </c>
      <c r="D10" s="143">
        <v>185.2</v>
      </c>
      <c r="E10" s="238">
        <f>+D10/D12</f>
        <v>0.0812280701754386</v>
      </c>
      <c r="F10" s="9">
        <v>149.51</v>
      </c>
      <c r="G10" s="95">
        <f>+F10/F12</f>
        <v>0.07382553649552138</v>
      </c>
      <c r="H10" s="92">
        <f t="shared" si="2"/>
        <v>1.2387131295565514</v>
      </c>
      <c r="I10" s="220">
        <v>180</v>
      </c>
      <c r="J10" s="95">
        <f>+I10/I12</f>
        <v>0.08430913348946135</v>
      </c>
      <c r="K10" s="82">
        <f t="shared" si="1"/>
        <v>1.0288888888888887</v>
      </c>
      <c r="L10" s="9">
        <v>183</v>
      </c>
      <c r="M10" s="95">
        <f>+L10/L12</f>
        <v>0.08187919463087248</v>
      </c>
      <c r="N10" s="84">
        <f t="shared" si="0"/>
        <v>1.0120218579234972</v>
      </c>
    </row>
    <row r="11" spans="2:14" ht="27" customHeight="1" thickBot="1">
      <c r="B11" s="72"/>
      <c r="C11" s="190" t="s">
        <v>38</v>
      </c>
      <c r="D11" s="232">
        <v>2.2</v>
      </c>
      <c r="E11" s="153">
        <f>+D11/D12</f>
        <v>0.0009649122807017544</v>
      </c>
      <c r="F11" s="236">
        <v>3.26</v>
      </c>
      <c r="G11" s="56">
        <f>+F11/F12</f>
        <v>0.001609733455791584</v>
      </c>
      <c r="H11" s="57">
        <f>+D11/F11</f>
        <v>0.6748466257668713</v>
      </c>
      <c r="I11" s="237">
        <v>0</v>
      </c>
      <c r="J11" s="56">
        <f>+I11/I12</f>
        <v>0</v>
      </c>
      <c r="K11" s="273" t="s">
        <v>68</v>
      </c>
      <c r="L11" s="236">
        <v>0</v>
      </c>
      <c r="M11" s="56">
        <f>+L11/L12</f>
        <v>0</v>
      </c>
      <c r="N11" s="211" t="s">
        <v>68</v>
      </c>
    </row>
    <row r="12" spans="2:14" ht="27" customHeight="1" thickBot="1" thickTop="1">
      <c r="B12" s="191" t="s">
        <v>24</v>
      </c>
      <c r="C12" s="97"/>
      <c r="D12" s="239">
        <f>+D5+D6</f>
        <v>2280</v>
      </c>
      <c r="E12" s="154">
        <f>+E5+E6</f>
        <v>1</v>
      </c>
      <c r="F12" s="100">
        <f>+F5+F6</f>
        <v>2025.1799999999998</v>
      </c>
      <c r="G12" s="21">
        <f>+G5+G6</f>
        <v>1</v>
      </c>
      <c r="H12" s="59">
        <f t="shared" si="2"/>
        <v>1.1258258525168134</v>
      </c>
      <c r="I12" s="240">
        <f>SUM(I5:I6)</f>
        <v>2135</v>
      </c>
      <c r="J12" s="21">
        <f>+J5+J6</f>
        <v>1</v>
      </c>
      <c r="K12" s="99">
        <f t="shared" si="1"/>
        <v>1.0679156908665106</v>
      </c>
      <c r="L12" s="100">
        <f>+L5+L6</f>
        <v>2235</v>
      </c>
      <c r="M12" s="21">
        <f>+M5+M6</f>
        <v>1</v>
      </c>
      <c r="N12" s="101">
        <f>+D12/L12</f>
        <v>1.0201342281879195</v>
      </c>
    </row>
    <row r="13" spans="2:8" ht="27" customHeight="1" thickBot="1">
      <c r="B13" s="102"/>
      <c r="C13" s="102"/>
      <c r="F13" s="103"/>
      <c r="H13" s="104"/>
    </row>
    <row r="14" spans="2:14" ht="27" customHeight="1">
      <c r="B14" s="170" t="s">
        <v>69</v>
      </c>
      <c r="C14" s="44"/>
      <c r="D14" s="323" t="s">
        <v>32</v>
      </c>
      <c r="E14" s="324"/>
      <c r="F14" s="321" t="s">
        <v>33</v>
      </c>
      <c r="G14" s="301"/>
      <c r="H14" s="172" t="s">
        <v>44</v>
      </c>
      <c r="I14" s="321" t="s">
        <v>32</v>
      </c>
      <c r="J14" s="322"/>
      <c r="K14" s="173" t="s">
        <v>27</v>
      </c>
      <c r="L14" s="321" t="s">
        <v>32</v>
      </c>
      <c r="M14" s="322"/>
      <c r="N14" s="173" t="s">
        <v>27</v>
      </c>
    </row>
    <row r="15" spans="2:14" ht="27" customHeight="1">
      <c r="B15" s="333" t="s">
        <v>45</v>
      </c>
      <c r="C15" s="318"/>
      <c r="D15" s="329" t="s">
        <v>0</v>
      </c>
      <c r="E15" s="330"/>
      <c r="F15" s="306" t="s">
        <v>66</v>
      </c>
      <c r="G15" s="307"/>
      <c r="H15" s="171" t="s">
        <v>111</v>
      </c>
      <c r="I15" s="306" t="s">
        <v>67</v>
      </c>
      <c r="J15" s="318"/>
      <c r="K15" s="174" t="s">
        <v>111</v>
      </c>
      <c r="L15" s="306" t="s">
        <v>64</v>
      </c>
      <c r="M15" s="318"/>
      <c r="N15" s="174" t="s">
        <v>111</v>
      </c>
    </row>
    <row r="16" spans="2:14" ht="27" customHeight="1" thickBot="1">
      <c r="B16" s="79"/>
      <c r="C16" s="74"/>
      <c r="D16" s="327" t="s">
        <v>65</v>
      </c>
      <c r="E16" s="328"/>
      <c r="F16" s="308"/>
      <c r="G16" s="309"/>
      <c r="H16" s="12"/>
      <c r="I16" s="319" t="s">
        <v>25</v>
      </c>
      <c r="J16" s="320"/>
      <c r="K16" s="16"/>
      <c r="L16" s="319" t="s">
        <v>63</v>
      </c>
      <c r="M16" s="320"/>
      <c r="N16" s="16"/>
    </row>
    <row r="17" spans="2:14" ht="27" customHeight="1" thickBot="1" thickTop="1">
      <c r="B17" s="192" t="s">
        <v>13</v>
      </c>
      <c r="C17" s="105"/>
      <c r="D17" s="241">
        <v>345</v>
      </c>
      <c r="E17" s="154">
        <f>+D17/D12</f>
        <v>0.1513157894736842</v>
      </c>
      <c r="F17" s="165">
        <v>240.8</v>
      </c>
      <c r="G17" s="21">
        <f>+F17/F12</f>
        <v>0.11890301109037223</v>
      </c>
      <c r="H17" s="59">
        <f>+D17/F17</f>
        <v>1.4327242524916943</v>
      </c>
      <c r="I17" s="161">
        <v>290</v>
      </c>
      <c r="J17" s="21">
        <f>+I17/I12</f>
        <v>0.1358313817330211</v>
      </c>
      <c r="K17" s="99">
        <f>+D17/I17</f>
        <v>1.1896551724137931</v>
      </c>
      <c r="L17" s="165">
        <v>326.2</v>
      </c>
      <c r="M17" s="21">
        <f>+L17/L12</f>
        <v>0.14595078299776285</v>
      </c>
      <c r="N17" s="101">
        <f>+D17/L17</f>
        <v>1.0576333537706928</v>
      </c>
    </row>
  </sheetData>
  <mergeCells count="26">
    <mergeCell ref="B3:C3"/>
    <mergeCell ref="B15:C15"/>
    <mergeCell ref="D3:E3"/>
    <mergeCell ref="F3:G3"/>
    <mergeCell ref="D14:E14"/>
    <mergeCell ref="F14:G14"/>
    <mergeCell ref="I3:J3"/>
    <mergeCell ref="D2:E2"/>
    <mergeCell ref="F2:G2"/>
    <mergeCell ref="I2:J2"/>
    <mergeCell ref="I14:J14"/>
    <mergeCell ref="D4:E4"/>
    <mergeCell ref="F4:G4"/>
    <mergeCell ref="I4:J4"/>
    <mergeCell ref="D16:E16"/>
    <mergeCell ref="F16:G16"/>
    <mergeCell ref="I16:J16"/>
    <mergeCell ref="D15:E15"/>
    <mergeCell ref="F15:G15"/>
    <mergeCell ref="I15:J15"/>
    <mergeCell ref="L15:M15"/>
    <mergeCell ref="L16:M16"/>
    <mergeCell ref="L2:M2"/>
    <mergeCell ref="L3:M3"/>
    <mergeCell ref="L4:M4"/>
    <mergeCell ref="L14:M14"/>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15.xml><?xml version="1.0" encoding="utf-8"?>
<worksheet xmlns="http://schemas.openxmlformats.org/spreadsheetml/2006/main" xmlns:r="http://schemas.openxmlformats.org/officeDocument/2006/relationships">
  <dimension ref="B1:N17"/>
  <sheetViews>
    <sheetView zoomScale="75" zoomScaleNormal="75" workbookViewId="0" topLeftCell="A1">
      <selection activeCell="N16" sqref="N16"/>
    </sheetView>
  </sheetViews>
  <sheetFormatPr defaultColWidth="9.00390625" defaultRowHeight="13.5"/>
  <cols>
    <col min="1" max="1" width="3.00390625" style="30" customWidth="1"/>
    <col min="2" max="3" width="10.00390625" style="30" customWidth="1"/>
    <col min="4" max="16384" width="9.00390625" style="30" customWidth="1"/>
  </cols>
  <sheetData>
    <row r="1" spans="10:14" ht="15" thickBot="1">
      <c r="J1" s="169"/>
      <c r="K1" s="169"/>
      <c r="L1" s="169"/>
      <c r="M1" s="169"/>
      <c r="N1" s="258" t="s">
        <v>30</v>
      </c>
    </row>
    <row r="2" spans="2:14" ht="27" customHeight="1">
      <c r="B2" s="170" t="s">
        <v>69</v>
      </c>
      <c r="C2" s="40"/>
      <c r="D2" s="323" t="s">
        <v>32</v>
      </c>
      <c r="E2" s="324"/>
      <c r="F2" s="321" t="s">
        <v>33</v>
      </c>
      <c r="G2" s="301"/>
      <c r="H2" s="172" t="s">
        <v>44</v>
      </c>
      <c r="I2" s="321" t="s">
        <v>32</v>
      </c>
      <c r="J2" s="322"/>
      <c r="K2" s="173" t="s">
        <v>27</v>
      </c>
      <c r="L2" s="321" t="s">
        <v>32</v>
      </c>
      <c r="M2" s="322"/>
      <c r="N2" s="173" t="s">
        <v>27</v>
      </c>
    </row>
    <row r="3" spans="2:14" ht="27" customHeight="1">
      <c r="B3" s="333" t="s">
        <v>46</v>
      </c>
      <c r="C3" s="318"/>
      <c r="D3" s="329" t="s">
        <v>0</v>
      </c>
      <c r="E3" s="330"/>
      <c r="F3" s="306" t="s">
        <v>66</v>
      </c>
      <c r="G3" s="307"/>
      <c r="H3" s="171" t="s">
        <v>111</v>
      </c>
      <c r="I3" s="306" t="s">
        <v>67</v>
      </c>
      <c r="J3" s="318"/>
      <c r="K3" s="174" t="s">
        <v>111</v>
      </c>
      <c r="L3" s="306" t="s">
        <v>64</v>
      </c>
      <c r="M3" s="318"/>
      <c r="N3" s="174" t="s">
        <v>111</v>
      </c>
    </row>
    <row r="4" spans="2:14" ht="27" customHeight="1" thickBot="1">
      <c r="B4" s="77"/>
      <c r="C4" s="73"/>
      <c r="D4" s="327" t="s">
        <v>65</v>
      </c>
      <c r="E4" s="328"/>
      <c r="F4" s="308"/>
      <c r="G4" s="309"/>
      <c r="H4" s="12"/>
      <c r="I4" s="319" t="s">
        <v>25</v>
      </c>
      <c r="J4" s="320"/>
      <c r="K4" s="16"/>
      <c r="L4" s="319" t="s">
        <v>63</v>
      </c>
      <c r="M4" s="320"/>
      <c r="N4" s="16"/>
    </row>
    <row r="5" spans="2:14" ht="27" customHeight="1" thickTop="1">
      <c r="B5" s="185" t="s">
        <v>40</v>
      </c>
      <c r="C5" s="80"/>
      <c r="D5" s="242">
        <v>485</v>
      </c>
      <c r="E5" s="152">
        <f>+D5/D12</f>
        <v>0.5418994413407822</v>
      </c>
      <c r="F5" s="83">
        <v>431.17</v>
      </c>
      <c r="G5" s="53">
        <f>+F5/F12</f>
        <v>0.5432815886296053</v>
      </c>
      <c r="H5" s="54">
        <f>+D5/F5</f>
        <v>1.124846348308092</v>
      </c>
      <c r="I5" s="155">
        <v>490</v>
      </c>
      <c r="J5" s="5">
        <f>+I5/I12</f>
        <v>0.5536723163841808</v>
      </c>
      <c r="K5" s="82">
        <f>+D5/I5</f>
        <v>0.9897959183673469</v>
      </c>
      <c r="L5" s="83">
        <v>470</v>
      </c>
      <c r="M5" s="5">
        <f>+L5/L12</f>
        <v>0.5250223413762287</v>
      </c>
      <c r="N5" s="84">
        <f>+D5/L5</f>
        <v>1.0319148936170213</v>
      </c>
    </row>
    <row r="6" spans="2:14" ht="27" customHeight="1" thickBot="1">
      <c r="B6" s="186" t="s">
        <v>41</v>
      </c>
      <c r="C6" s="85"/>
      <c r="D6" s="232">
        <f>SUM(D7:D11)</f>
        <v>410</v>
      </c>
      <c r="E6" s="153">
        <f>+D6/D12</f>
        <v>0.4581005586592179</v>
      </c>
      <c r="F6" s="236">
        <f>SUM(F7:F11)</f>
        <v>362.47</v>
      </c>
      <c r="G6" s="56">
        <f>+F6/F12</f>
        <v>0.4567184113703946</v>
      </c>
      <c r="H6" s="57">
        <f>+D6/F6</f>
        <v>1.1311280933594503</v>
      </c>
      <c r="I6" s="237">
        <f>SUM(I7:I11)</f>
        <v>395</v>
      </c>
      <c r="J6" s="56">
        <f>+I6/I12</f>
        <v>0.4463276836158192</v>
      </c>
      <c r="K6" s="87">
        <f>+D6/I6</f>
        <v>1.0379746835443038</v>
      </c>
      <c r="L6" s="236">
        <f>SUM(L7:L11)</f>
        <v>425.20000000000005</v>
      </c>
      <c r="M6" s="56">
        <f>+L6/L12</f>
        <v>0.4749776586237712</v>
      </c>
      <c r="N6" s="89">
        <f aca="true" t="shared" si="0" ref="N6:N12">+D6/L6</f>
        <v>0.9642521166509876</v>
      </c>
    </row>
    <row r="7" spans="2:14" ht="27" customHeight="1" thickTop="1">
      <c r="B7" s="90"/>
      <c r="C7" s="187" t="s">
        <v>35</v>
      </c>
      <c r="D7" s="242">
        <v>106.8</v>
      </c>
      <c r="E7" s="152">
        <f>+D7/D12</f>
        <v>0.11932960893854748</v>
      </c>
      <c r="F7" s="93">
        <v>116.45</v>
      </c>
      <c r="G7" s="5">
        <f>+F7/F12</f>
        <v>0.146728995514339</v>
      </c>
      <c r="H7" s="92">
        <f aca="true" t="shared" si="1" ref="H7:H12">+D7/F7</f>
        <v>0.9171318162301416</v>
      </c>
      <c r="I7" s="155">
        <v>120</v>
      </c>
      <c r="J7" s="5">
        <f>+I7/I12</f>
        <v>0.13559322033898305</v>
      </c>
      <c r="K7" s="82">
        <f aca="true" t="shared" si="2" ref="K7:K12">+D7/I7</f>
        <v>0.89</v>
      </c>
      <c r="L7" s="93">
        <v>111.4</v>
      </c>
      <c r="M7" s="5">
        <f>+L7/L12</f>
        <v>0.12444146559428061</v>
      </c>
      <c r="N7" s="84">
        <f t="shared" si="0"/>
        <v>0.9587073608617593</v>
      </c>
    </row>
    <row r="8" spans="2:14" ht="27" customHeight="1">
      <c r="B8" s="70"/>
      <c r="C8" s="188" t="s">
        <v>23</v>
      </c>
      <c r="D8" s="242">
        <v>100.2</v>
      </c>
      <c r="E8" s="238">
        <f>+D8/D12</f>
        <v>0.11195530726256983</v>
      </c>
      <c r="F8" s="93">
        <v>92.72</v>
      </c>
      <c r="G8" s="95">
        <f>+F8/F12</f>
        <v>0.11682878887152863</v>
      </c>
      <c r="H8" s="92">
        <f t="shared" si="1"/>
        <v>1.0806729939603106</v>
      </c>
      <c r="I8" s="155">
        <v>99</v>
      </c>
      <c r="J8" s="95">
        <f>+I8/I12</f>
        <v>0.11186440677966102</v>
      </c>
      <c r="K8" s="82">
        <f t="shared" si="2"/>
        <v>1.0121212121212122</v>
      </c>
      <c r="L8" s="93">
        <v>104.8</v>
      </c>
      <c r="M8" s="95">
        <f>+L8/L12</f>
        <v>0.11706881143878461</v>
      </c>
      <c r="N8" s="84">
        <f t="shared" si="0"/>
        <v>0.9561068702290076</v>
      </c>
    </row>
    <row r="9" spans="2:14" ht="27" customHeight="1">
      <c r="B9" s="17"/>
      <c r="C9" s="188" t="s">
        <v>36</v>
      </c>
      <c r="D9" s="242">
        <v>47.7</v>
      </c>
      <c r="E9" s="238">
        <f>+D9/D12</f>
        <v>0.053296089385474865</v>
      </c>
      <c r="F9" s="93">
        <v>46.98</v>
      </c>
      <c r="G9" s="95">
        <f>+F9/F12</f>
        <v>0.059195605060228806</v>
      </c>
      <c r="H9" s="92">
        <f t="shared" si="1"/>
        <v>1.0153256704980844</v>
      </c>
      <c r="I9" s="155">
        <v>48</v>
      </c>
      <c r="J9" s="95">
        <f>+I9/I12</f>
        <v>0.05423728813559322</v>
      </c>
      <c r="K9" s="82">
        <f t="shared" si="2"/>
        <v>0.99375</v>
      </c>
      <c r="L9" s="93">
        <v>46.6</v>
      </c>
      <c r="M9" s="95">
        <f>+L9/L12</f>
        <v>0.05205540661304736</v>
      </c>
      <c r="N9" s="84">
        <f t="shared" si="0"/>
        <v>1.0236051502145922</v>
      </c>
    </row>
    <row r="10" spans="2:14" ht="27" customHeight="1">
      <c r="B10" s="78"/>
      <c r="C10" s="189" t="s">
        <v>37</v>
      </c>
      <c r="D10" s="242">
        <v>87.3</v>
      </c>
      <c r="E10" s="238">
        <f>+D10/D12</f>
        <v>0.09754189944134078</v>
      </c>
      <c r="F10" s="93">
        <v>75.22</v>
      </c>
      <c r="G10" s="95">
        <f>+F10/F12</f>
        <v>0.09477848898745021</v>
      </c>
      <c r="H10" s="92">
        <f t="shared" si="1"/>
        <v>1.1605955862802446</v>
      </c>
      <c r="I10" s="155">
        <v>85</v>
      </c>
      <c r="J10" s="95">
        <f>+I10/I12</f>
        <v>0.096045197740113</v>
      </c>
      <c r="K10" s="82">
        <f t="shared" si="2"/>
        <v>1.0270588235294118</v>
      </c>
      <c r="L10" s="93">
        <v>87.3</v>
      </c>
      <c r="M10" s="95">
        <f>+L10/L12</f>
        <v>0.0975201072386059</v>
      </c>
      <c r="N10" s="84">
        <f t="shared" si="0"/>
        <v>1</v>
      </c>
    </row>
    <row r="11" spans="2:14" ht="27" customHeight="1" thickBot="1">
      <c r="B11" s="72"/>
      <c r="C11" s="190" t="s">
        <v>38</v>
      </c>
      <c r="D11" s="243">
        <v>68</v>
      </c>
      <c r="E11" s="153">
        <f>+D11/D12</f>
        <v>0.07597765363128492</v>
      </c>
      <c r="F11" s="88">
        <v>31.1</v>
      </c>
      <c r="G11" s="56">
        <f>+F11/F12</f>
        <v>0.039186532936847936</v>
      </c>
      <c r="H11" s="57">
        <f t="shared" si="1"/>
        <v>2.1864951768488745</v>
      </c>
      <c r="I11" s="163">
        <v>43</v>
      </c>
      <c r="J11" s="56">
        <f>+I11/I12</f>
        <v>0.04858757062146893</v>
      </c>
      <c r="K11" s="87">
        <f t="shared" si="2"/>
        <v>1.5813953488372092</v>
      </c>
      <c r="L11" s="88">
        <v>75.1</v>
      </c>
      <c r="M11" s="56">
        <f>+L11/L12</f>
        <v>0.08389186773905272</v>
      </c>
      <c r="N11" s="89">
        <f t="shared" si="0"/>
        <v>0.9054593874833556</v>
      </c>
    </row>
    <row r="12" spans="2:14" ht="27" customHeight="1" thickBot="1" thickTop="1">
      <c r="B12" s="191" t="s">
        <v>24</v>
      </c>
      <c r="C12" s="97"/>
      <c r="D12" s="239">
        <f>+D5+D6</f>
        <v>895</v>
      </c>
      <c r="E12" s="154">
        <f>+E5+E6</f>
        <v>1</v>
      </c>
      <c r="F12" s="100">
        <f>+F5+F6</f>
        <v>793.6400000000001</v>
      </c>
      <c r="G12" s="21">
        <f>+G5+G6</f>
        <v>0.9999999999999999</v>
      </c>
      <c r="H12" s="59">
        <f t="shared" si="1"/>
        <v>1.1277153369285822</v>
      </c>
      <c r="I12" s="240">
        <f>SUM(I5:I6)</f>
        <v>885</v>
      </c>
      <c r="J12" s="21">
        <f>+J5+J6</f>
        <v>1</v>
      </c>
      <c r="K12" s="99">
        <f t="shared" si="2"/>
        <v>1.0112994350282485</v>
      </c>
      <c r="L12" s="100">
        <f>+L5+L6</f>
        <v>895.2</v>
      </c>
      <c r="M12" s="21">
        <f>+M5+M6</f>
        <v>1</v>
      </c>
      <c r="N12" s="101">
        <f t="shared" si="0"/>
        <v>0.9997765862377122</v>
      </c>
    </row>
    <row r="13" spans="2:8" ht="27" customHeight="1" thickBot="1">
      <c r="B13" s="102"/>
      <c r="C13" s="102"/>
      <c r="F13" s="103"/>
      <c r="H13" s="104"/>
    </row>
    <row r="14" spans="2:14" ht="27" customHeight="1">
      <c r="B14" s="170" t="s">
        <v>69</v>
      </c>
      <c r="C14" s="44"/>
      <c r="D14" s="323" t="s">
        <v>32</v>
      </c>
      <c r="E14" s="324"/>
      <c r="F14" s="321" t="s">
        <v>33</v>
      </c>
      <c r="G14" s="301"/>
      <c r="H14" s="172" t="s">
        <v>44</v>
      </c>
      <c r="I14" s="321" t="s">
        <v>32</v>
      </c>
      <c r="J14" s="322"/>
      <c r="K14" s="173" t="s">
        <v>27</v>
      </c>
      <c r="L14" s="321" t="s">
        <v>32</v>
      </c>
      <c r="M14" s="322"/>
      <c r="N14" s="173" t="s">
        <v>27</v>
      </c>
    </row>
    <row r="15" spans="2:14" ht="27" customHeight="1">
      <c r="B15" s="333" t="s">
        <v>46</v>
      </c>
      <c r="C15" s="318"/>
      <c r="D15" s="329" t="s">
        <v>0</v>
      </c>
      <c r="E15" s="330"/>
      <c r="F15" s="306" t="s">
        <v>66</v>
      </c>
      <c r="G15" s="307"/>
      <c r="H15" s="171" t="s">
        <v>111</v>
      </c>
      <c r="I15" s="306" t="s">
        <v>67</v>
      </c>
      <c r="J15" s="318"/>
      <c r="K15" s="174" t="s">
        <v>111</v>
      </c>
      <c r="L15" s="306" t="s">
        <v>64</v>
      </c>
      <c r="M15" s="318"/>
      <c r="N15" s="174" t="s">
        <v>111</v>
      </c>
    </row>
    <row r="16" spans="2:14" ht="27" customHeight="1" thickBot="1">
      <c r="B16" s="79"/>
      <c r="C16" s="74"/>
      <c r="D16" s="327" t="s">
        <v>65</v>
      </c>
      <c r="E16" s="328"/>
      <c r="F16" s="308"/>
      <c r="G16" s="309"/>
      <c r="H16" s="12"/>
      <c r="I16" s="319" t="s">
        <v>25</v>
      </c>
      <c r="J16" s="320"/>
      <c r="K16" s="16"/>
      <c r="L16" s="319" t="s">
        <v>63</v>
      </c>
      <c r="M16" s="320"/>
      <c r="N16" s="16"/>
    </row>
    <row r="17" spans="2:14" ht="27" customHeight="1" thickBot="1" thickTop="1">
      <c r="B17" s="192" t="s">
        <v>13</v>
      </c>
      <c r="C17" s="105"/>
      <c r="D17" s="241">
        <v>147</v>
      </c>
      <c r="E17" s="154">
        <f>+D17/D12</f>
        <v>0.16424581005586592</v>
      </c>
      <c r="F17" s="165">
        <v>103.13</v>
      </c>
      <c r="G17" s="21">
        <f>+F17/F12</f>
        <v>0.1299455672597147</v>
      </c>
      <c r="H17" s="59">
        <f>+D17/F17</f>
        <v>1.4253854358576554</v>
      </c>
      <c r="I17" s="161">
        <v>130</v>
      </c>
      <c r="J17" s="21">
        <f>+I17/I12</f>
        <v>0.14689265536723164</v>
      </c>
      <c r="K17" s="99">
        <f>+D17/I17</f>
        <v>1.1307692307692307</v>
      </c>
      <c r="L17" s="165">
        <v>141.2</v>
      </c>
      <c r="M17" s="21">
        <f>+L17/L12</f>
        <v>0.15773011617515637</v>
      </c>
      <c r="N17" s="101">
        <f>+D17/L17</f>
        <v>1.0410764872521248</v>
      </c>
    </row>
  </sheetData>
  <mergeCells count="26">
    <mergeCell ref="B3:C3"/>
    <mergeCell ref="B15:C15"/>
    <mergeCell ref="D2:E2"/>
    <mergeCell ref="F2:G2"/>
    <mergeCell ref="D4:E4"/>
    <mergeCell ref="F4:G4"/>
    <mergeCell ref="D15:E15"/>
    <mergeCell ref="F15:G15"/>
    <mergeCell ref="I2:J2"/>
    <mergeCell ref="D3:E3"/>
    <mergeCell ref="F3:G3"/>
    <mergeCell ref="I3:J3"/>
    <mergeCell ref="I4:J4"/>
    <mergeCell ref="D14:E14"/>
    <mergeCell ref="F14:G14"/>
    <mergeCell ref="I14:J14"/>
    <mergeCell ref="I15:J15"/>
    <mergeCell ref="D16:E16"/>
    <mergeCell ref="F16:G16"/>
    <mergeCell ref="I16:J16"/>
    <mergeCell ref="L15:M15"/>
    <mergeCell ref="L16:M16"/>
    <mergeCell ref="L2:M2"/>
    <mergeCell ref="L3:M3"/>
    <mergeCell ref="L4:M4"/>
    <mergeCell ref="L14:M14"/>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16.xml><?xml version="1.0" encoding="utf-8"?>
<worksheet xmlns="http://schemas.openxmlformats.org/spreadsheetml/2006/main" xmlns:r="http://schemas.openxmlformats.org/officeDocument/2006/relationships">
  <dimension ref="B1:N17"/>
  <sheetViews>
    <sheetView zoomScale="75" zoomScaleNormal="75" workbookViewId="0" topLeftCell="A1">
      <selection activeCell="N16" sqref="N16"/>
    </sheetView>
  </sheetViews>
  <sheetFormatPr defaultColWidth="9.00390625" defaultRowHeight="13.5"/>
  <cols>
    <col min="1" max="1" width="3.00390625" style="30" customWidth="1"/>
    <col min="2" max="3" width="10.00390625" style="30" customWidth="1"/>
    <col min="4" max="16384" width="9.00390625" style="30" customWidth="1"/>
  </cols>
  <sheetData>
    <row r="1" spans="10:14" ht="15" thickBot="1">
      <c r="J1" s="169"/>
      <c r="K1" s="169"/>
      <c r="L1" s="169"/>
      <c r="M1" s="169"/>
      <c r="N1" s="258" t="s">
        <v>30</v>
      </c>
    </row>
    <row r="2" spans="2:14" ht="27" customHeight="1">
      <c r="B2" s="170" t="s">
        <v>69</v>
      </c>
      <c r="C2" s="40"/>
      <c r="D2" s="323" t="s">
        <v>32</v>
      </c>
      <c r="E2" s="324"/>
      <c r="F2" s="321" t="s">
        <v>33</v>
      </c>
      <c r="G2" s="301"/>
      <c r="H2" s="172" t="s">
        <v>44</v>
      </c>
      <c r="I2" s="321" t="s">
        <v>32</v>
      </c>
      <c r="J2" s="322"/>
      <c r="K2" s="173" t="s">
        <v>27</v>
      </c>
      <c r="L2" s="321" t="s">
        <v>32</v>
      </c>
      <c r="M2" s="322"/>
      <c r="N2" s="173" t="s">
        <v>27</v>
      </c>
    </row>
    <row r="3" spans="2:14" ht="27" customHeight="1">
      <c r="B3" s="333" t="s">
        <v>47</v>
      </c>
      <c r="C3" s="318"/>
      <c r="D3" s="329" t="s">
        <v>0</v>
      </c>
      <c r="E3" s="330"/>
      <c r="F3" s="306" t="s">
        <v>66</v>
      </c>
      <c r="G3" s="307"/>
      <c r="H3" s="171" t="s">
        <v>111</v>
      </c>
      <c r="I3" s="306" t="s">
        <v>67</v>
      </c>
      <c r="J3" s="318"/>
      <c r="K3" s="174" t="s">
        <v>111</v>
      </c>
      <c r="L3" s="306" t="s">
        <v>64</v>
      </c>
      <c r="M3" s="318"/>
      <c r="N3" s="174" t="s">
        <v>111</v>
      </c>
    </row>
    <row r="4" spans="2:14" ht="27" customHeight="1" thickBot="1">
      <c r="B4" s="77"/>
      <c r="C4" s="73"/>
      <c r="D4" s="327" t="s">
        <v>65</v>
      </c>
      <c r="E4" s="328"/>
      <c r="F4" s="308"/>
      <c r="G4" s="309"/>
      <c r="H4" s="12"/>
      <c r="I4" s="319" t="s">
        <v>25</v>
      </c>
      <c r="J4" s="320"/>
      <c r="K4" s="16"/>
      <c r="L4" s="319" t="s">
        <v>63</v>
      </c>
      <c r="M4" s="320"/>
      <c r="N4" s="16"/>
    </row>
    <row r="5" spans="2:14" ht="27" customHeight="1" thickTop="1">
      <c r="B5" s="185" t="s">
        <v>40</v>
      </c>
      <c r="C5" s="80"/>
      <c r="D5" s="242">
        <v>250</v>
      </c>
      <c r="E5" s="152">
        <f>+D5/D12</f>
        <v>0.423728813559322</v>
      </c>
      <c r="F5" s="83">
        <v>235.76</v>
      </c>
      <c r="G5" s="53">
        <f>+F5/F12</f>
        <v>0.39636852723604576</v>
      </c>
      <c r="H5" s="54">
        <f>+D5/F5</f>
        <v>1.0604004071937565</v>
      </c>
      <c r="I5" s="155">
        <v>255</v>
      </c>
      <c r="J5" s="5">
        <f>+I5/I12</f>
        <v>0.4015748031496063</v>
      </c>
      <c r="K5" s="82">
        <f>+D5/I5</f>
        <v>0.9803921568627451</v>
      </c>
      <c r="L5" s="83">
        <v>235</v>
      </c>
      <c r="M5" s="5">
        <f>+L5/L12</f>
        <v>0.4017094017094017</v>
      </c>
      <c r="N5" s="84">
        <f>+D5/L5</f>
        <v>1.0638297872340425</v>
      </c>
    </row>
    <row r="6" spans="2:14" ht="27" customHeight="1" thickBot="1">
      <c r="B6" s="186" t="s">
        <v>41</v>
      </c>
      <c r="C6" s="85"/>
      <c r="D6" s="232">
        <f>SUM(D7:D11)</f>
        <v>340.00000000000006</v>
      </c>
      <c r="E6" s="153">
        <f>+D6/D12</f>
        <v>0.5762711864406781</v>
      </c>
      <c r="F6" s="236">
        <f>SUM(F7:F11)</f>
        <v>359.03999999999996</v>
      </c>
      <c r="G6" s="56">
        <f>+F6/F12</f>
        <v>0.6036314727639542</v>
      </c>
      <c r="H6" s="57">
        <f>+D6/F6</f>
        <v>0.9469696969696972</v>
      </c>
      <c r="I6" s="237">
        <f>SUM(I7:I11)</f>
        <v>380</v>
      </c>
      <c r="J6" s="56">
        <f>+I6/I12</f>
        <v>0.5984251968503937</v>
      </c>
      <c r="K6" s="87">
        <f aca="true" t="shared" si="0" ref="K6:K12">+D6/I6</f>
        <v>0.8947368421052633</v>
      </c>
      <c r="L6" s="236">
        <f>SUM(L7:L11)</f>
        <v>350</v>
      </c>
      <c r="M6" s="56">
        <f>+L6/L12</f>
        <v>0.5982905982905983</v>
      </c>
      <c r="N6" s="89">
        <f>+D6/L6</f>
        <v>0.9714285714285716</v>
      </c>
    </row>
    <row r="7" spans="2:14" ht="27" customHeight="1" thickTop="1">
      <c r="B7" s="90"/>
      <c r="C7" s="187" t="s">
        <v>35</v>
      </c>
      <c r="D7" s="242">
        <v>212.1</v>
      </c>
      <c r="E7" s="152">
        <f>+D7/D12</f>
        <v>0.3594915254237288</v>
      </c>
      <c r="F7" s="93">
        <v>234.21</v>
      </c>
      <c r="G7" s="5">
        <f>+F7/F12</f>
        <v>0.39376260928043044</v>
      </c>
      <c r="H7" s="92">
        <f aca="true" t="shared" si="1" ref="H7:H12">+D7/F7</f>
        <v>0.9055975406686306</v>
      </c>
      <c r="I7" s="155">
        <v>249</v>
      </c>
      <c r="J7" s="5">
        <f>+I7/I12</f>
        <v>0.3921259842519685</v>
      </c>
      <c r="K7" s="82">
        <f t="shared" si="0"/>
        <v>0.8518072289156626</v>
      </c>
      <c r="L7" s="93">
        <v>223.2</v>
      </c>
      <c r="M7" s="5">
        <f>+L7/L12</f>
        <v>0.3815384615384615</v>
      </c>
      <c r="N7" s="84">
        <f>+D7/L7</f>
        <v>0.9502688172043011</v>
      </c>
    </row>
    <row r="8" spans="2:14" ht="27" customHeight="1">
      <c r="B8" s="70"/>
      <c r="C8" s="188" t="s">
        <v>23</v>
      </c>
      <c r="D8" s="242">
        <v>38.7</v>
      </c>
      <c r="E8" s="238">
        <f>+D8/D12</f>
        <v>0.06559322033898306</v>
      </c>
      <c r="F8" s="93">
        <v>36.67</v>
      </c>
      <c r="G8" s="95">
        <f>+F8/F12</f>
        <v>0.06165097511768663</v>
      </c>
      <c r="H8" s="92">
        <f t="shared" si="1"/>
        <v>1.0553586037632943</v>
      </c>
      <c r="I8" s="155">
        <v>40</v>
      </c>
      <c r="J8" s="95">
        <f>+I8/I12</f>
        <v>0.06299212598425197</v>
      </c>
      <c r="K8" s="82">
        <f t="shared" si="0"/>
        <v>0.9675</v>
      </c>
      <c r="L8" s="93">
        <v>38.4</v>
      </c>
      <c r="M8" s="95">
        <f>+L8/L12</f>
        <v>0.06564102564102564</v>
      </c>
      <c r="N8" s="84">
        <f>+D8/L8</f>
        <v>1.0078125000000002</v>
      </c>
    </row>
    <row r="9" spans="2:14" ht="27" customHeight="1">
      <c r="B9" s="17"/>
      <c r="C9" s="188" t="s">
        <v>36</v>
      </c>
      <c r="D9" s="242">
        <v>87.4</v>
      </c>
      <c r="E9" s="238">
        <f>+D9/D12</f>
        <v>0.14813559322033898</v>
      </c>
      <c r="F9" s="93">
        <v>85.88</v>
      </c>
      <c r="G9" s="95">
        <f>+F9/F12</f>
        <v>0.14438466711499665</v>
      </c>
      <c r="H9" s="92">
        <f t="shared" si="1"/>
        <v>1.0176991150442478</v>
      </c>
      <c r="I9" s="155">
        <v>91</v>
      </c>
      <c r="J9" s="95">
        <f>+I9/I12</f>
        <v>0.14330708661417324</v>
      </c>
      <c r="K9" s="82">
        <f t="shared" si="0"/>
        <v>0.9604395604395605</v>
      </c>
      <c r="L9" s="93">
        <v>88.4</v>
      </c>
      <c r="M9" s="95">
        <f>+L9/L12</f>
        <v>0.1511111111111111</v>
      </c>
      <c r="N9" s="84">
        <f>+D9/L9</f>
        <v>0.9886877828054299</v>
      </c>
    </row>
    <row r="10" spans="2:14" ht="27" customHeight="1">
      <c r="B10" s="78"/>
      <c r="C10" s="189" t="s">
        <v>37</v>
      </c>
      <c r="D10" s="242">
        <v>0</v>
      </c>
      <c r="E10" s="238">
        <f>+D10/D12</f>
        <v>0</v>
      </c>
      <c r="F10" s="93">
        <v>0</v>
      </c>
      <c r="G10" s="95">
        <f>+F10/F12</f>
        <v>0</v>
      </c>
      <c r="H10" s="208" t="s">
        <v>68</v>
      </c>
      <c r="I10" s="155">
        <v>0</v>
      </c>
      <c r="J10" s="95">
        <f>+I10/I12</f>
        <v>0</v>
      </c>
      <c r="K10" s="209" t="s">
        <v>68</v>
      </c>
      <c r="L10" s="93">
        <v>0</v>
      </c>
      <c r="M10" s="95">
        <f>+L10/L12</f>
        <v>0</v>
      </c>
      <c r="N10" s="210" t="s">
        <v>68</v>
      </c>
    </row>
    <row r="11" spans="2:14" ht="27" customHeight="1" thickBot="1">
      <c r="B11" s="72"/>
      <c r="C11" s="190" t="s">
        <v>38</v>
      </c>
      <c r="D11" s="243">
        <v>1.8</v>
      </c>
      <c r="E11" s="153">
        <f>+D11/D12</f>
        <v>0.0030508474576271187</v>
      </c>
      <c r="F11" s="88">
        <v>2.28</v>
      </c>
      <c r="G11" s="56">
        <f>+F11/F12</f>
        <v>0.0038332212508406186</v>
      </c>
      <c r="H11" s="57">
        <f t="shared" si="1"/>
        <v>0.7894736842105264</v>
      </c>
      <c r="I11" s="163">
        <v>0</v>
      </c>
      <c r="J11" s="56">
        <f>+I11/I12</f>
        <v>0</v>
      </c>
      <c r="K11" s="273" t="s">
        <v>68</v>
      </c>
      <c r="L11" s="88">
        <v>0</v>
      </c>
      <c r="M11" s="56">
        <f>+L11/L12</f>
        <v>0</v>
      </c>
      <c r="N11" s="211" t="s">
        <v>68</v>
      </c>
    </row>
    <row r="12" spans="2:14" ht="27" customHeight="1" thickBot="1" thickTop="1">
      <c r="B12" s="191" t="s">
        <v>24</v>
      </c>
      <c r="C12" s="97"/>
      <c r="D12" s="239">
        <f>+D5+D6</f>
        <v>590</v>
      </c>
      <c r="E12" s="154">
        <f>+E5+E6</f>
        <v>1</v>
      </c>
      <c r="F12" s="100">
        <f>+F5+F6</f>
        <v>594.8</v>
      </c>
      <c r="G12" s="21">
        <f>+G5+G6</f>
        <v>1</v>
      </c>
      <c r="H12" s="59">
        <f t="shared" si="1"/>
        <v>0.9919300605245461</v>
      </c>
      <c r="I12" s="240">
        <f>SUM(I5:I6)</f>
        <v>635</v>
      </c>
      <c r="J12" s="21">
        <f>+J5+J6</f>
        <v>1</v>
      </c>
      <c r="K12" s="99">
        <f t="shared" si="0"/>
        <v>0.9291338582677166</v>
      </c>
      <c r="L12" s="100">
        <f>+L5+L6</f>
        <v>585</v>
      </c>
      <c r="M12" s="21">
        <f>+M5+M6</f>
        <v>1</v>
      </c>
      <c r="N12" s="101">
        <f>+D12/L12</f>
        <v>1.0085470085470085</v>
      </c>
    </row>
    <row r="13" spans="2:8" ht="27" customHeight="1" thickBot="1">
      <c r="B13" s="102"/>
      <c r="C13" s="102"/>
      <c r="F13" s="103"/>
      <c r="H13" s="104"/>
    </row>
    <row r="14" spans="2:14" ht="27" customHeight="1">
      <c r="B14" s="170" t="s">
        <v>69</v>
      </c>
      <c r="C14" s="44"/>
      <c r="D14" s="323" t="s">
        <v>32</v>
      </c>
      <c r="E14" s="324"/>
      <c r="F14" s="321" t="s">
        <v>33</v>
      </c>
      <c r="G14" s="301"/>
      <c r="H14" s="172" t="s">
        <v>44</v>
      </c>
      <c r="I14" s="321" t="s">
        <v>32</v>
      </c>
      <c r="J14" s="322"/>
      <c r="K14" s="173" t="s">
        <v>27</v>
      </c>
      <c r="L14" s="321" t="s">
        <v>32</v>
      </c>
      <c r="M14" s="322"/>
      <c r="N14" s="173" t="s">
        <v>27</v>
      </c>
    </row>
    <row r="15" spans="2:14" ht="27" customHeight="1">
      <c r="B15" s="333" t="s">
        <v>47</v>
      </c>
      <c r="C15" s="318"/>
      <c r="D15" s="329" t="s">
        <v>0</v>
      </c>
      <c r="E15" s="330"/>
      <c r="F15" s="306" t="s">
        <v>66</v>
      </c>
      <c r="G15" s="307"/>
      <c r="H15" s="171" t="s">
        <v>111</v>
      </c>
      <c r="I15" s="306" t="s">
        <v>67</v>
      </c>
      <c r="J15" s="318"/>
      <c r="K15" s="174" t="s">
        <v>111</v>
      </c>
      <c r="L15" s="306" t="s">
        <v>64</v>
      </c>
      <c r="M15" s="318"/>
      <c r="N15" s="174" t="s">
        <v>111</v>
      </c>
    </row>
    <row r="16" spans="2:14" ht="27" customHeight="1" thickBot="1">
      <c r="B16" s="79"/>
      <c r="C16" s="74"/>
      <c r="D16" s="327" t="s">
        <v>65</v>
      </c>
      <c r="E16" s="328"/>
      <c r="F16" s="308"/>
      <c r="G16" s="309"/>
      <c r="H16" s="12"/>
      <c r="I16" s="319" t="s">
        <v>25</v>
      </c>
      <c r="J16" s="320"/>
      <c r="K16" s="16"/>
      <c r="L16" s="319" t="s">
        <v>63</v>
      </c>
      <c r="M16" s="320"/>
      <c r="N16" s="16"/>
    </row>
    <row r="17" spans="2:14" ht="27" customHeight="1" thickBot="1" thickTop="1">
      <c r="B17" s="192" t="s">
        <v>13</v>
      </c>
      <c r="C17" s="105"/>
      <c r="D17" s="241">
        <v>12</v>
      </c>
      <c r="E17" s="154">
        <f>+D17/D12</f>
        <v>0.020338983050847456</v>
      </c>
      <c r="F17" s="165">
        <v>42.51</v>
      </c>
      <c r="G17" s="21">
        <f>+F17/F12</f>
        <v>0.07146940147948891</v>
      </c>
      <c r="H17" s="59">
        <f>+D17/F17</f>
        <v>0.2822865208186309</v>
      </c>
      <c r="I17" s="161">
        <v>55</v>
      </c>
      <c r="J17" s="21">
        <f>+I17/I12</f>
        <v>0.08661417322834646</v>
      </c>
      <c r="K17" s="99">
        <f>+D17/I17</f>
        <v>0.21818181818181817</v>
      </c>
      <c r="L17" s="165">
        <v>12</v>
      </c>
      <c r="M17" s="21">
        <f>+L17/L12</f>
        <v>0.020512820512820513</v>
      </c>
      <c r="N17" s="101">
        <f>+D17/L17</f>
        <v>1</v>
      </c>
    </row>
  </sheetData>
  <mergeCells count="26">
    <mergeCell ref="B15:C15"/>
    <mergeCell ref="B3:C3"/>
    <mergeCell ref="D2:E2"/>
    <mergeCell ref="F2:G2"/>
    <mergeCell ref="D4:E4"/>
    <mergeCell ref="F4:G4"/>
    <mergeCell ref="D15:E15"/>
    <mergeCell ref="F15:G15"/>
    <mergeCell ref="I2:J2"/>
    <mergeCell ref="D3:E3"/>
    <mergeCell ref="F3:G3"/>
    <mergeCell ref="I3:J3"/>
    <mergeCell ref="I4:J4"/>
    <mergeCell ref="D14:E14"/>
    <mergeCell ref="F14:G14"/>
    <mergeCell ref="I14:J14"/>
    <mergeCell ref="I15:J15"/>
    <mergeCell ref="D16:E16"/>
    <mergeCell ref="F16:G16"/>
    <mergeCell ref="I16:J16"/>
    <mergeCell ref="L15:M15"/>
    <mergeCell ref="L16:M16"/>
    <mergeCell ref="L2:M2"/>
    <mergeCell ref="L3:M3"/>
    <mergeCell ref="L4:M4"/>
    <mergeCell ref="L14:M14"/>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17.xml><?xml version="1.0" encoding="utf-8"?>
<worksheet xmlns="http://schemas.openxmlformats.org/spreadsheetml/2006/main" xmlns:r="http://schemas.openxmlformats.org/officeDocument/2006/relationships">
  <dimension ref="B1:N17"/>
  <sheetViews>
    <sheetView zoomScale="75" zoomScaleNormal="75" workbookViewId="0" topLeftCell="A1">
      <selection activeCell="N16" sqref="N16"/>
    </sheetView>
  </sheetViews>
  <sheetFormatPr defaultColWidth="9.00390625" defaultRowHeight="13.5"/>
  <cols>
    <col min="1" max="1" width="3.00390625" style="30" customWidth="1"/>
    <col min="2" max="3" width="10.00390625" style="30" customWidth="1"/>
    <col min="4" max="16384" width="9.00390625" style="30" customWidth="1"/>
  </cols>
  <sheetData>
    <row r="1" spans="10:14" ht="15" thickBot="1">
      <c r="J1" s="169"/>
      <c r="K1" s="169"/>
      <c r="L1" s="169"/>
      <c r="M1" s="169"/>
      <c r="N1" s="258" t="s">
        <v>30</v>
      </c>
    </row>
    <row r="2" spans="2:14" ht="27" customHeight="1">
      <c r="B2" s="170" t="s">
        <v>69</v>
      </c>
      <c r="C2" s="40"/>
      <c r="D2" s="323" t="s">
        <v>32</v>
      </c>
      <c r="E2" s="324"/>
      <c r="F2" s="321" t="s">
        <v>33</v>
      </c>
      <c r="G2" s="301"/>
      <c r="H2" s="172" t="s">
        <v>44</v>
      </c>
      <c r="I2" s="321" t="s">
        <v>32</v>
      </c>
      <c r="J2" s="322"/>
      <c r="K2" s="173" t="s">
        <v>27</v>
      </c>
      <c r="L2" s="321" t="s">
        <v>32</v>
      </c>
      <c r="M2" s="322"/>
      <c r="N2" s="173" t="s">
        <v>27</v>
      </c>
    </row>
    <row r="3" spans="2:14" ht="27" customHeight="1">
      <c r="B3" s="333" t="s">
        <v>48</v>
      </c>
      <c r="C3" s="318"/>
      <c r="D3" s="329" t="s">
        <v>0</v>
      </c>
      <c r="E3" s="330"/>
      <c r="F3" s="306" t="s">
        <v>66</v>
      </c>
      <c r="G3" s="307"/>
      <c r="H3" s="171" t="s">
        <v>111</v>
      </c>
      <c r="I3" s="306" t="s">
        <v>67</v>
      </c>
      <c r="J3" s="318"/>
      <c r="K3" s="174" t="s">
        <v>111</v>
      </c>
      <c r="L3" s="306" t="s">
        <v>64</v>
      </c>
      <c r="M3" s="318"/>
      <c r="N3" s="174" t="s">
        <v>111</v>
      </c>
    </row>
    <row r="4" spans="2:14" ht="27" customHeight="1" thickBot="1">
      <c r="B4" s="77"/>
      <c r="C4" s="73"/>
      <c r="D4" s="327" t="s">
        <v>65</v>
      </c>
      <c r="E4" s="328"/>
      <c r="F4" s="308"/>
      <c r="G4" s="309"/>
      <c r="H4" s="12"/>
      <c r="I4" s="319" t="s">
        <v>25</v>
      </c>
      <c r="J4" s="320"/>
      <c r="K4" s="16"/>
      <c r="L4" s="319" t="s">
        <v>63</v>
      </c>
      <c r="M4" s="320"/>
      <c r="N4" s="16"/>
    </row>
    <row r="5" spans="2:14" ht="27" customHeight="1" thickTop="1">
      <c r="B5" s="185" t="s">
        <v>40</v>
      </c>
      <c r="C5" s="80"/>
      <c r="D5" s="143">
        <v>1275</v>
      </c>
      <c r="E5" s="152">
        <f>+D5/D12</f>
        <v>0.9272727272727272</v>
      </c>
      <c r="F5" s="235">
        <v>1047.58</v>
      </c>
      <c r="G5" s="53">
        <f>+F5/F12</f>
        <v>0.8980463090757901</v>
      </c>
      <c r="H5" s="54">
        <f>+D5/F5</f>
        <v>1.2170908188396115</v>
      </c>
      <c r="I5" s="220">
        <v>1130</v>
      </c>
      <c r="J5" s="5">
        <f>+I5/I12</f>
        <v>0.904</v>
      </c>
      <c r="K5" s="82">
        <f>+D5/I5</f>
        <v>1.1283185840707965</v>
      </c>
      <c r="L5" s="235">
        <v>1275</v>
      </c>
      <c r="M5" s="5">
        <f>+L5/L12</f>
        <v>0.9272727272727272</v>
      </c>
      <c r="N5" s="84">
        <f>+D5/L5</f>
        <v>1</v>
      </c>
    </row>
    <row r="6" spans="2:14" ht="27" customHeight="1" thickBot="1">
      <c r="B6" s="186" t="s">
        <v>41</v>
      </c>
      <c r="C6" s="85"/>
      <c r="D6" s="232">
        <f>SUM(D7:D11)</f>
        <v>100</v>
      </c>
      <c r="E6" s="153">
        <f>+D6/D12</f>
        <v>0.07272727272727272</v>
      </c>
      <c r="F6" s="236">
        <f>SUM(F7:F11)</f>
        <v>118.93</v>
      </c>
      <c r="G6" s="56">
        <f>+F6/F12</f>
        <v>0.10195369092420983</v>
      </c>
      <c r="H6" s="57">
        <f>+D6/F6</f>
        <v>0.8408307407718826</v>
      </c>
      <c r="I6" s="237">
        <f>SUM(I7:I11)</f>
        <v>120</v>
      </c>
      <c r="J6" s="56">
        <f>+I6/I12</f>
        <v>0.096</v>
      </c>
      <c r="K6" s="87">
        <f>+D6/I6</f>
        <v>0.8333333333333334</v>
      </c>
      <c r="L6" s="236">
        <f>SUM(L7:L11)</f>
        <v>100</v>
      </c>
      <c r="M6" s="56">
        <f>+L6/L12</f>
        <v>0.07272727272727272</v>
      </c>
      <c r="N6" s="89">
        <f aca="true" t="shared" si="0" ref="N6:N12">+D6/L6</f>
        <v>1</v>
      </c>
    </row>
    <row r="7" spans="2:14" ht="27" customHeight="1" thickTop="1">
      <c r="B7" s="90"/>
      <c r="C7" s="187" t="s">
        <v>35</v>
      </c>
      <c r="D7" s="242">
        <v>1.9</v>
      </c>
      <c r="E7" s="152">
        <f>+D7/D12</f>
        <v>0.0013818181818181818</v>
      </c>
      <c r="F7" s="93">
        <v>2.72</v>
      </c>
      <c r="G7" s="5">
        <f>+F7/F12</f>
        <v>0.002331741691027081</v>
      </c>
      <c r="H7" s="92">
        <f aca="true" t="shared" si="1" ref="H7:H12">+D7/F7</f>
        <v>0.6985294117647058</v>
      </c>
      <c r="I7" s="155">
        <v>7</v>
      </c>
      <c r="J7" s="5">
        <f>+I7/I12</f>
        <v>0.0056</v>
      </c>
      <c r="K7" s="82">
        <f aca="true" t="shared" si="2" ref="K7:K12">+D7/I7</f>
        <v>0.2714285714285714</v>
      </c>
      <c r="L7" s="93">
        <v>3.1</v>
      </c>
      <c r="M7" s="5">
        <f>+L7/L12</f>
        <v>0.002254545454545455</v>
      </c>
      <c r="N7" s="84">
        <f t="shared" si="0"/>
        <v>0.6129032258064515</v>
      </c>
    </row>
    <row r="8" spans="2:14" ht="27" customHeight="1">
      <c r="B8" s="70"/>
      <c r="C8" s="188" t="s">
        <v>23</v>
      </c>
      <c r="D8" s="242">
        <v>10.5</v>
      </c>
      <c r="E8" s="238">
        <f>+D8/D12</f>
        <v>0.0076363636363636364</v>
      </c>
      <c r="F8" s="93">
        <v>0</v>
      </c>
      <c r="G8" s="95">
        <f>+F8/F12</f>
        <v>0</v>
      </c>
      <c r="H8" s="208" t="s">
        <v>68</v>
      </c>
      <c r="I8" s="155">
        <v>11</v>
      </c>
      <c r="J8" s="95">
        <f>+I8/I12</f>
        <v>0.0088</v>
      </c>
      <c r="K8" s="82">
        <f t="shared" si="2"/>
        <v>0.9545454545454546</v>
      </c>
      <c r="L8" s="93">
        <v>11.1</v>
      </c>
      <c r="M8" s="95">
        <f>+L8/L12</f>
        <v>0.008072727272727273</v>
      </c>
      <c r="N8" s="84">
        <f t="shared" si="0"/>
        <v>0.9459459459459459</v>
      </c>
    </row>
    <row r="9" spans="2:14" ht="27" customHeight="1">
      <c r="B9" s="17"/>
      <c r="C9" s="188" t="s">
        <v>36</v>
      </c>
      <c r="D9" s="242">
        <v>0.4</v>
      </c>
      <c r="E9" s="238">
        <f>+D9/D12</f>
        <v>0.0002909090909090909</v>
      </c>
      <c r="F9" s="93">
        <v>0.96</v>
      </c>
      <c r="G9" s="95">
        <f>+F9/F12</f>
        <v>0.0008229676556566168</v>
      </c>
      <c r="H9" s="92">
        <f t="shared" si="1"/>
        <v>0.4166666666666667</v>
      </c>
      <c r="I9" s="155">
        <v>0</v>
      </c>
      <c r="J9" s="95">
        <f>+I9/I12</f>
        <v>0</v>
      </c>
      <c r="K9" s="209" t="s">
        <v>68</v>
      </c>
      <c r="L9" s="93">
        <v>0.1</v>
      </c>
      <c r="M9" s="95">
        <f>+L9/L12</f>
        <v>7.272727272727273E-05</v>
      </c>
      <c r="N9" s="84">
        <f t="shared" si="0"/>
        <v>4</v>
      </c>
    </row>
    <row r="10" spans="2:14" ht="27" customHeight="1">
      <c r="B10" s="78"/>
      <c r="C10" s="189" t="s">
        <v>37</v>
      </c>
      <c r="D10" s="242">
        <v>3.5</v>
      </c>
      <c r="E10" s="238">
        <f>+D10/D12</f>
        <v>0.0025454545454545456</v>
      </c>
      <c r="F10" s="93">
        <v>2.88</v>
      </c>
      <c r="G10" s="95">
        <f>+F10/F12</f>
        <v>0.0024689029669698504</v>
      </c>
      <c r="H10" s="92">
        <f t="shared" si="1"/>
        <v>1.215277777777778</v>
      </c>
      <c r="I10" s="155">
        <v>5</v>
      </c>
      <c r="J10" s="95">
        <f>+I10/I12</f>
        <v>0.004</v>
      </c>
      <c r="K10" s="82">
        <f t="shared" si="2"/>
        <v>0.7</v>
      </c>
      <c r="L10" s="93">
        <v>3.3</v>
      </c>
      <c r="M10" s="95">
        <f>+L10/L12</f>
        <v>0.0024</v>
      </c>
      <c r="N10" s="84">
        <f t="shared" si="0"/>
        <v>1.0606060606060606</v>
      </c>
    </row>
    <row r="11" spans="2:14" ht="27" customHeight="1" thickBot="1">
      <c r="B11" s="72"/>
      <c r="C11" s="190" t="s">
        <v>38</v>
      </c>
      <c r="D11" s="243">
        <v>83.7</v>
      </c>
      <c r="E11" s="153">
        <f>+D11/D12</f>
        <v>0.06087272727272727</v>
      </c>
      <c r="F11" s="88">
        <v>112.37</v>
      </c>
      <c r="G11" s="56">
        <f>+F11/F12</f>
        <v>0.09633007861055629</v>
      </c>
      <c r="H11" s="57">
        <f t="shared" si="1"/>
        <v>0.7448607279523004</v>
      </c>
      <c r="I11" s="163">
        <v>97</v>
      </c>
      <c r="J11" s="56">
        <f>+I11/I12</f>
        <v>0.0776</v>
      </c>
      <c r="K11" s="87">
        <f t="shared" si="2"/>
        <v>0.8628865979381444</v>
      </c>
      <c r="L11" s="88">
        <v>82.4</v>
      </c>
      <c r="M11" s="56">
        <f>+L11/L12</f>
        <v>0.05992727272727273</v>
      </c>
      <c r="N11" s="89">
        <f t="shared" si="0"/>
        <v>1.0157766990291262</v>
      </c>
    </row>
    <row r="12" spans="2:14" ht="27" customHeight="1" thickBot="1" thickTop="1">
      <c r="B12" s="191" t="s">
        <v>24</v>
      </c>
      <c r="C12" s="97"/>
      <c r="D12" s="239">
        <f>+D5+D6</f>
        <v>1375</v>
      </c>
      <c r="E12" s="154">
        <f>+E5+E6</f>
        <v>1</v>
      </c>
      <c r="F12" s="100">
        <f>+F5+F6</f>
        <v>1166.51</v>
      </c>
      <c r="G12" s="21">
        <f>+G5+G6</f>
        <v>0.9999999999999999</v>
      </c>
      <c r="H12" s="59">
        <f t="shared" si="1"/>
        <v>1.178729715133175</v>
      </c>
      <c r="I12" s="240">
        <f>SUM(I5:I6)</f>
        <v>1250</v>
      </c>
      <c r="J12" s="21">
        <f>+J5+J6</f>
        <v>1</v>
      </c>
      <c r="K12" s="99">
        <f t="shared" si="2"/>
        <v>1.1</v>
      </c>
      <c r="L12" s="100">
        <f>+L5+L6</f>
        <v>1375</v>
      </c>
      <c r="M12" s="21">
        <f>+M5+M6</f>
        <v>1</v>
      </c>
      <c r="N12" s="101">
        <f t="shared" si="0"/>
        <v>1</v>
      </c>
    </row>
    <row r="13" spans="2:8" ht="27" customHeight="1" thickBot="1">
      <c r="B13" s="102"/>
      <c r="C13" s="102"/>
      <c r="F13" s="103"/>
      <c r="H13" s="104"/>
    </row>
    <row r="14" spans="2:14" ht="27" customHeight="1">
      <c r="B14" s="170" t="s">
        <v>69</v>
      </c>
      <c r="C14" s="44"/>
      <c r="D14" s="323" t="s">
        <v>32</v>
      </c>
      <c r="E14" s="324"/>
      <c r="F14" s="321" t="s">
        <v>33</v>
      </c>
      <c r="G14" s="301"/>
      <c r="H14" s="172" t="s">
        <v>44</v>
      </c>
      <c r="I14" s="321" t="s">
        <v>32</v>
      </c>
      <c r="J14" s="322"/>
      <c r="K14" s="173" t="s">
        <v>27</v>
      </c>
      <c r="L14" s="321" t="s">
        <v>32</v>
      </c>
      <c r="M14" s="322"/>
      <c r="N14" s="173" t="s">
        <v>27</v>
      </c>
    </row>
    <row r="15" spans="2:14" ht="27" customHeight="1">
      <c r="B15" s="333" t="s">
        <v>48</v>
      </c>
      <c r="C15" s="318"/>
      <c r="D15" s="329" t="s">
        <v>0</v>
      </c>
      <c r="E15" s="330"/>
      <c r="F15" s="306" t="s">
        <v>66</v>
      </c>
      <c r="G15" s="307"/>
      <c r="H15" s="171" t="s">
        <v>111</v>
      </c>
      <c r="I15" s="306" t="s">
        <v>67</v>
      </c>
      <c r="J15" s="318"/>
      <c r="K15" s="174" t="s">
        <v>111</v>
      </c>
      <c r="L15" s="306" t="s">
        <v>64</v>
      </c>
      <c r="M15" s="318"/>
      <c r="N15" s="174" t="s">
        <v>111</v>
      </c>
    </row>
    <row r="16" spans="2:14" ht="27" customHeight="1" thickBot="1">
      <c r="B16" s="79"/>
      <c r="C16" s="74"/>
      <c r="D16" s="327" t="s">
        <v>65</v>
      </c>
      <c r="E16" s="328"/>
      <c r="F16" s="308"/>
      <c r="G16" s="309"/>
      <c r="H16" s="12"/>
      <c r="I16" s="319" t="s">
        <v>25</v>
      </c>
      <c r="J16" s="320"/>
      <c r="K16" s="16"/>
      <c r="L16" s="319" t="s">
        <v>63</v>
      </c>
      <c r="M16" s="320"/>
      <c r="N16" s="16"/>
    </row>
    <row r="17" spans="2:14" ht="27" customHeight="1" thickBot="1" thickTop="1">
      <c r="B17" s="192" t="s">
        <v>13</v>
      </c>
      <c r="C17" s="105"/>
      <c r="D17" s="241">
        <v>100</v>
      </c>
      <c r="E17" s="154">
        <f>+D17/D12</f>
        <v>0.07272727272727272</v>
      </c>
      <c r="F17" s="165">
        <v>11.52</v>
      </c>
      <c r="G17" s="21">
        <f>+F17/F12</f>
        <v>0.009875611867879401</v>
      </c>
      <c r="H17" s="59">
        <f>+D17/F17</f>
        <v>8.680555555555555</v>
      </c>
      <c r="I17" s="161">
        <v>65</v>
      </c>
      <c r="J17" s="21">
        <f>+I17/I12</f>
        <v>0.052</v>
      </c>
      <c r="K17" s="99">
        <f>+D17/I17</f>
        <v>1.5384615384615385</v>
      </c>
      <c r="L17" s="165">
        <v>92.1</v>
      </c>
      <c r="M17" s="21">
        <f>+L17/L12</f>
        <v>0.06698181818181818</v>
      </c>
      <c r="N17" s="101">
        <f>+D17/L17</f>
        <v>1.0857763300760044</v>
      </c>
    </row>
  </sheetData>
  <mergeCells count="26">
    <mergeCell ref="B3:C3"/>
    <mergeCell ref="B15:C15"/>
    <mergeCell ref="D2:E2"/>
    <mergeCell ref="F2:G2"/>
    <mergeCell ref="D4:E4"/>
    <mergeCell ref="F4:G4"/>
    <mergeCell ref="D15:E15"/>
    <mergeCell ref="F15:G15"/>
    <mergeCell ref="I2:J2"/>
    <mergeCell ref="D3:E3"/>
    <mergeCell ref="F3:G3"/>
    <mergeCell ref="I3:J3"/>
    <mergeCell ref="I4:J4"/>
    <mergeCell ref="D14:E14"/>
    <mergeCell ref="F14:G14"/>
    <mergeCell ref="I14:J14"/>
    <mergeCell ref="I15:J15"/>
    <mergeCell ref="D16:E16"/>
    <mergeCell ref="F16:G16"/>
    <mergeCell ref="I16:J16"/>
    <mergeCell ref="L15:M15"/>
    <mergeCell ref="L16:M16"/>
    <mergeCell ref="L2:M2"/>
    <mergeCell ref="L3:M3"/>
    <mergeCell ref="L4:M4"/>
    <mergeCell ref="L14:M14"/>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18.xml><?xml version="1.0" encoding="utf-8"?>
<worksheet xmlns="http://schemas.openxmlformats.org/spreadsheetml/2006/main" xmlns:r="http://schemas.openxmlformats.org/officeDocument/2006/relationships">
  <dimension ref="B1:N17"/>
  <sheetViews>
    <sheetView zoomScale="75" zoomScaleNormal="75" workbookViewId="0" topLeftCell="A1">
      <selection activeCell="N16" sqref="N16"/>
    </sheetView>
  </sheetViews>
  <sheetFormatPr defaultColWidth="9.00390625" defaultRowHeight="13.5"/>
  <cols>
    <col min="1" max="1" width="3.00390625" style="30" customWidth="1"/>
    <col min="2" max="3" width="10.00390625" style="30" customWidth="1"/>
    <col min="4" max="16384" width="9.00390625" style="30" customWidth="1"/>
  </cols>
  <sheetData>
    <row r="1" spans="10:14" ht="15" thickBot="1">
      <c r="J1" s="169"/>
      <c r="K1" s="169"/>
      <c r="L1" s="169"/>
      <c r="M1" s="169"/>
      <c r="N1" s="258" t="s">
        <v>30</v>
      </c>
    </row>
    <row r="2" spans="2:14" ht="27" customHeight="1">
      <c r="B2" s="170" t="s">
        <v>69</v>
      </c>
      <c r="C2" s="40"/>
      <c r="D2" s="323" t="s">
        <v>32</v>
      </c>
      <c r="E2" s="324"/>
      <c r="F2" s="321" t="s">
        <v>33</v>
      </c>
      <c r="G2" s="301"/>
      <c r="H2" s="172" t="s">
        <v>44</v>
      </c>
      <c r="I2" s="321" t="s">
        <v>32</v>
      </c>
      <c r="J2" s="322"/>
      <c r="K2" s="173" t="s">
        <v>27</v>
      </c>
      <c r="L2" s="321" t="s">
        <v>32</v>
      </c>
      <c r="M2" s="322"/>
      <c r="N2" s="173" t="s">
        <v>27</v>
      </c>
    </row>
    <row r="3" spans="2:14" ht="27" customHeight="1">
      <c r="B3" s="333" t="s">
        <v>49</v>
      </c>
      <c r="C3" s="318"/>
      <c r="D3" s="329" t="s">
        <v>0</v>
      </c>
      <c r="E3" s="330"/>
      <c r="F3" s="306" t="s">
        <v>66</v>
      </c>
      <c r="G3" s="307"/>
      <c r="H3" s="171" t="s">
        <v>111</v>
      </c>
      <c r="I3" s="306" t="s">
        <v>67</v>
      </c>
      <c r="J3" s="318"/>
      <c r="K3" s="174" t="s">
        <v>111</v>
      </c>
      <c r="L3" s="306" t="s">
        <v>64</v>
      </c>
      <c r="M3" s="318"/>
      <c r="N3" s="174" t="s">
        <v>111</v>
      </c>
    </row>
    <row r="4" spans="2:14" ht="27" customHeight="1" thickBot="1">
      <c r="B4" s="77"/>
      <c r="C4" s="73"/>
      <c r="D4" s="327" t="s">
        <v>65</v>
      </c>
      <c r="E4" s="328"/>
      <c r="F4" s="308"/>
      <c r="G4" s="309"/>
      <c r="H4" s="12"/>
      <c r="I4" s="319" t="s">
        <v>25</v>
      </c>
      <c r="J4" s="320"/>
      <c r="K4" s="16"/>
      <c r="L4" s="319" t="s">
        <v>63</v>
      </c>
      <c r="M4" s="320"/>
      <c r="N4" s="16"/>
    </row>
    <row r="5" spans="2:14" ht="27" customHeight="1" thickTop="1">
      <c r="B5" s="185" t="s">
        <v>40</v>
      </c>
      <c r="C5" s="80"/>
      <c r="D5" s="242">
        <v>220</v>
      </c>
      <c r="E5" s="152">
        <f>+D5/D12</f>
        <v>0.4583333333333333</v>
      </c>
      <c r="F5" s="83">
        <v>189</v>
      </c>
      <c r="G5" s="53">
        <f>+F5/F12</f>
        <v>0.44648130211901443</v>
      </c>
      <c r="H5" s="54">
        <f>+D5/F5</f>
        <v>1.164021164021164</v>
      </c>
      <c r="I5" s="155">
        <v>195</v>
      </c>
      <c r="J5" s="5">
        <f>+I5/I12</f>
        <v>0.4482758620689655</v>
      </c>
      <c r="K5" s="82">
        <f>+D5/I5</f>
        <v>1.1282051282051282</v>
      </c>
      <c r="L5" s="83">
        <v>210</v>
      </c>
      <c r="M5" s="5">
        <f>+L5/L12</f>
        <v>0.44680851063829785</v>
      </c>
      <c r="N5" s="84">
        <f>+D5/L5</f>
        <v>1.0476190476190477</v>
      </c>
    </row>
    <row r="6" spans="2:14" ht="27" customHeight="1" thickBot="1">
      <c r="B6" s="186" t="s">
        <v>41</v>
      </c>
      <c r="C6" s="85"/>
      <c r="D6" s="232">
        <f>SUM(D7:D11)</f>
        <v>260</v>
      </c>
      <c r="E6" s="153">
        <f>+D6/D12</f>
        <v>0.5416666666666666</v>
      </c>
      <c r="F6" s="236">
        <f>SUM(F7:F11)</f>
        <v>234.31</v>
      </c>
      <c r="G6" s="56">
        <f>+F6/F12</f>
        <v>0.5535186978809856</v>
      </c>
      <c r="H6" s="57">
        <f>+D6/F6</f>
        <v>1.1096410737911313</v>
      </c>
      <c r="I6" s="237">
        <f>SUM(I7:I11)</f>
        <v>240</v>
      </c>
      <c r="J6" s="56">
        <f>+I6/I12</f>
        <v>0.5517241379310345</v>
      </c>
      <c r="K6" s="87">
        <f>+D6/I6</f>
        <v>1.0833333333333333</v>
      </c>
      <c r="L6" s="236">
        <f>SUM(L7:L11)</f>
        <v>260</v>
      </c>
      <c r="M6" s="56">
        <f>+L6/L12</f>
        <v>0.5531914893617021</v>
      </c>
      <c r="N6" s="89">
        <f aca="true" t="shared" si="0" ref="N6:N12">+D6/L6</f>
        <v>1</v>
      </c>
    </row>
    <row r="7" spans="2:14" ht="27" customHeight="1" thickTop="1">
      <c r="B7" s="90"/>
      <c r="C7" s="187" t="s">
        <v>35</v>
      </c>
      <c r="D7" s="242">
        <v>136.2</v>
      </c>
      <c r="E7" s="152">
        <f>+D7/D12</f>
        <v>0.28375</v>
      </c>
      <c r="F7" s="93">
        <v>126.71</v>
      </c>
      <c r="G7" s="5">
        <f>+F7/F12</f>
        <v>0.2993314592142874</v>
      </c>
      <c r="H7" s="92">
        <f aca="true" t="shared" si="1" ref="H7:H12">+D7/F7</f>
        <v>1.0748954305106146</v>
      </c>
      <c r="I7" s="155">
        <v>126</v>
      </c>
      <c r="J7" s="5">
        <f>+I7/I12</f>
        <v>0.2896551724137931</v>
      </c>
      <c r="K7" s="82">
        <f aca="true" t="shared" si="2" ref="K7:K12">+D7/I7</f>
        <v>1.0809523809523809</v>
      </c>
      <c r="L7" s="93">
        <v>135</v>
      </c>
      <c r="M7" s="5">
        <f>+L7/L12</f>
        <v>0.2872340425531915</v>
      </c>
      <c r="N7" s="84">
        <f t="shared" si="0"/>
        <v>1.0088888888888887</v>
      </c>
    </row>
    <row r="8" spans="2:14" ht="27" customHeight="1">
      <c r="B8" s="70"/>
      <c r="C8" s="188" t="s">
        <v>23</v>
      </c>
      <c r="D8" s="242">
        <v>83.2</v>
      </c>
      <c r="E8" s="238">
        <f>+D8/D12</f>
        <v>0.17333333333333334</v>
      </c>
      <c r="F8" s="93">
        <v>75.28</v>
      </c>
      <c r="G8" s="95">
        <f>+F8/F12</f>
        <v>0.17783657366941485</v>
      </c>
      <c r="H8" s="92">
        <f t="shared" si="1"/>
        <v>1.1052072263549415</v>
      </c>
      <c r="I8" s="155">
        <v>76</v>
      </c>
      <c r="J8" s="95">
        <f>+I8/I12</f>
        <v>0.17471264367816092</v>
      </c>
      <c r="K8" s="82">
        <f t="shared" si="2"/>
        <v>1.0947368421052632</v>
      </c>
      <c r="L8" s="93">
        <v>82.2</v>
      </c>
      <c r="M8" s="95">
        <f>+L8/L12</f>
        <v>0.1748936170212766</v>
      </c>
      <c r="N8" s="84">
        <f t="shared" si="0"/>
        <v>1.0121654501216546</v>
      </c>
    </row>
    <row r="9" spans="2:14" ht="27" customHeight="1">
      <c r="B9" s="17"/>
      <c r="C9" s="188" t="s">
        <v>36</v>
      </c>
      <c r="D9" s="242">
        <v>11.8</v>
      </c>
      <c r="E9" s="238">
        <f>+D9/D12</f>
        <v>0.024583333333333336</v>
      </c>
      <c r="F9" s="93">
        <v>12.28</v>
      </c>
      <c r="G9" s="95">
        <f>+F9/F12</f>
        <v>0.029009472963076703</v>
      </c>
      <c r="H9" s="92">
        <f t="shared" si="1"/>
        <v>0.9609120521172639</v>
      </c>
      <c r="I9" s="155">
        <v>11</v>
      </c>
      <c r="J9" s="95">
        <f>+I9/I12</f>
        <v>0.02528735632183908</v>
      </c>
      <c r="K9" s="82">
        <f t="shared" si="2"/>
        <v>1.0727272727272728</v>
      </c>
      <c r="L9" s="93">
        <v>11.7</v>
      </c>
      <c r="M9" s="95">
        <f>+L9/L12</f>
        <v>0.024893617021276595</v>
      </c>
      <c r="N9" s="84">
        <f t="shared" si="0"/>
        <v>1.0085470085470087</v>
      </c>
    </row>
    <row r="10" spans="2:14" ht="27" customHeight="1">
      <c r="B10" s="78"/>
      <c r="C10" s="189" t="s">
        <v>37</v>
      </c>
      <c r="D10" s="244">
        <v>27.7</v>
      </c>
      <c r="E10" s="238">
        <f>+D10/D12</f>
        <v>0.057708333333333334</v>
      </c>
      <c r="F10" s="96">
        <v>19.56</v>
      </c>
      <c r="G10" s="95">
        <f>+F10/F12</f>
        <v>0.04620727126692022</v>
      </c>
      <c r="H10" s="108">
        <f t="shared" si="1"/>
        <v>1.416155419222904</v>
      </c>
      <c r="I10" s="168">
        <v>25</v>
      </c>
      <c r="J10" s="95">
        <f>+I10/I12</f>
        <v>0.05747126436781609</v>
      </c>
      <c r="K10" s="82">
        <f t="shared" si="2"/>
        <v>1.1079999999999999</v>
      </c>
      <c r="L10" s="96">
        <v>30.1</v>
      </c>
      <c r="M10" s="95">
        <f>+L10/L12</f>
        <v>0.06404255319148937</v>
      </c>
      <c r="N10" s="84">
        <f t="shared" si="0"/>
        <v>0.9202657807308969</v>
      </c>
    </row>
    <row r="11" spans="2:14" ht="27" customHeight="1" thickBot="1">
      <c r="B11" s="72"/>
      <c r="C11" s="190" t="s">
        <v>38</v>
      </c>
      <c r="D11" s="245">
        <v>1.1</v>
      </c>
      <c r="E11" s="153">
        <f>+D11/D12</f>
        <v>0.0022916666666666667</v>
      </c>
      <c r="F11" s="106">
        <v>0.48</v>
      </c>
      <c r="G11" s="56">
        <f>+F11/F12</f>
        <v>0.0011339207672863858</v>
      </c>
      <c r="H11" s="57">
        <f t="shared" si="1"/>
        <v>2.291666666666667</v>
      </c>
      <c r="I11" s="167">
        <v>2</v>
      </c>
      <c r="J11" s="56">
        <f>+I11/I12</f>
        <v>0.004597701149425287</v>
      </c>
      <c r="K11" s="87">
        <f t="shared" si="2"/>
        <v>0.55</v>
      </c>
      <c r="L11" s="106">
        <v>1</v>
      </c>
      <c r="M11" s="56">
        <f>+L11/L12</f>
        <v>0.002127659574468085</v>
      </c>
      <c r="N11" s="89">
        <f t="shared" si="0"/>
        <v>1.1</v>
      </c>
    </row>
    <row r="12" spans="2:14" ht="27" customHeight="1" thickBot="1" thickTop="1">
      <c r="B12" s="191" t="s">
        <v>24</v>
      </c>
      <c r="C12" s="97"/>
      <c r="D12" s="239">
        <f>+D5+D6</f>
        <v>480</v>
      </c>
      <c r="E12" s="154">
        <f>+E5+E6</f>
        <v>1</v>
      </c>
      <c r="F12" s="100">
        <f>+F5+F6</f>
        <v>423.31</v>
      </c>
      <c r="G12" s="21">
        <f>+G5+G6</f>
        <v>1</v>
      </c>
      <c r="H12" s="59">
        <f t="shared" si="1"/>
        <v>1.1339207672863858</v>
      </c>
      <c r="I12" s="240">
        <f>SUM(I5:I6)</f>
        <v>435</v>
      </c>
      <c r="J12" s="21">
        <f>+J5+J6</f>
        <v>1</v>
      </c>
      <c r="K12" s="99">
        <f t="shared" si="2"/>
        <v>1.103448275862069</v>
      </c>
      <c r="L12" s="100">
        <f>+L5+L6</f>
        <v>470</v>
      </c>
      <c r="M12" s="21">
        <f>+M5+M6</f>
        <v>1</v>
      </c>
      <c r="N12" s="101">
        <f t="shared" si="0"/>
        <v>1.0212765957446808</v>
      </c>
    </row>
    <row r="13" spans="2:8" ht="27" customHeight="1" thickBot="1">
      <c r="B13" s="102"/>
      <c r="C13" s="102"/>
      <c r="F13" s="103"/>
      <c r="H13" s="104"/>
    </row>
    <row r="14" spans="2:14" ht="27" customHeight="1">
      <c r="B14" s="170" t="s">
        <v>69</v>
      </c>
      <c r="C14" s="44"/>
      <c r="D14" s="323" t="s">
        <v>32</v>
      </c>
      <c r="E14" s="324"/>
      <c r="F14" s="321" t="s">
        <v>33</v>
      </c>
      <c r="G14" s="301"/>
      <c r="H14" s="172" t="s">
        <v>44</v>
      </c>
      <c r="I14" s="321" t="s">
        <v>32</v>
      </c>
      <c r="J14" s="322"/>
      <c r="K14" s="173" t="s">
        <v>27</v>
      </c>
      <c r="L14" s="321" t="s">
        <v>32</v>
      </c>
      <c r="M14" s="322"/>
      <c r="N14" s="173" t="s">
        <v>27</v>
      </c>
    </row>
    <row r="15" spans="2:14" ht="27" customHeight="1">
      <c r="B15" s="333" t="s">
        <v>49</v>
      </c>
      <c r="C15" s="318"/>
      <c r="D15" s="329" t="s">
        <v>0</v>
      </c>
      <c r="E15" s="330"/>
      <c r="F15" s="306" t="s">
        <v>66</v>
      </c>
      <c r="G15" s="307"/>
      <c r="H15" s="171" t="s">
        <v>111</v>
      </c>
      <c r="I15" s="306" t="s">
        <v>67</v>
      </c>
      <c r="J15" s="318"/>
      <c r="K15" s="174" t="s">
        <v>111</v>
      </c>
      <c r="L15" s="306" t="s">
        <v>64</v>
      </c>
      <c r="M15" s="318"/>
      <c r="N15" s="174" t="s">
        <v>111</v>
      </c>
    </row>
    <row r="16" spans="2:14" ht="27" customHeight="1" thickBot="1">
      <c r="B16" s="79"/>
      <c r="C16" s="74"/>
      <c r="D16" s="327" t="s">
        <v>65</v>
      </c>
      <c r="E16" s="328"/>
      <c r="F16" s="308"/>
      <c r="G16" s="309"/>
      <c r="H16" s="12"/>
      <c r="I16" s="319" t="s">
        <v>25</v>
      </c>
      <c r="J16" s="320"/>
      <c r="K16" s="16"/>
      <c r="L16" s="319" t="s">
        <v>63</v>
      </c>
      <c r="M16" s="320"/>
      <c r="N16" s="16"/>
    </row>
    <row r="17" spans="2:14" ht="27" customHeight="1" thickBot="1" thickTop="1">
      <c r="B17" s="192" t="s">
        <v>13</v>
      </c>
      <c r="C17" s="105"/>
      <c r="D17" s="241">
        <v>80</v>
      </c>
      <c r="E17" s="154">
        <f>+D17/D12</f>
        <v>0.16666666666666666</v>
      </c>
      <c r="F17" s="165">
        <v>38.41</v>
      </c>
      <c r="G17" s="21">
        <f>+F17/F12</f>
        <v>0.09073728473222932</v>
      </c>
      <c r="H17" s="59">
        <f>+D17/F17</f>
        <v>2.0827909398594118</v>
      </c>
      <c r="I17" s="161">
        <v>40</v>
      </c>
      <c r="J17" s="21">
        <f>+I17/I12</f>
        <v>0.09195402298850575</v>
      </c>
      <c r="K17" s="99">
        <f>+D17/I17</f>
        <v>2</v>
      </c>
      <c r="L17" s="165">
        <v>76</v>
      </c>
      <c r="M17" s="21">
        <f>+L17/L12</f>
        <v>0.16170212765957448</v>
      </c>
      <c r="N17" s="101">
        <f>+D17/L17</f>
        <v>1.0526315789473684</v>
      </c>
    </row>
  </sheetData>
  <mergeCells count="26">
    <mergeCell ref="B3:C3"/>
    <mergeCell ref="B15:C15"/>
    <mergeCell ref="D2:E2"/>
    <mergeCell ref="F2:G2"/>
    <mergeCell ref="D4:E4"/>
    <mergeCell ref="F4:G4"/>
    <mergeCell ref="D15:E15"/>
    <mergeCell ref="F15:G15"/>
    <mergeCell ref="I2:J2"/>
    <mergeCell ref="D3:E3"/>
    <mergeCell ref="F3:G3"/>
    <mergeCell ref="I3:J3"/>
    <mergeCell ref="I4:J4"/>
    <mergeCell ref="D14:E14"/>
    <mergeCell ref="F14:G14"/>
    <mergeCell ref="I14:J14"/>
    <mergeCell ref="I15:J15"/>
    <mergeCell ref="D16:E16"/>
    <mergeCell ref="F16:G16"/>
    <mergeCell ref="I16:J16"/>
    <mergeCell ref="L15:M15"/>
    <mergeCell ref="L16:M16"/>
    <mergeCell ref="L2:M2"/>
    <mergeCell ref="L3:M3"/>
    <mergeCell ref="L4:M4"/>
    <mergeCell ref="L14:M14"/>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19.xml><?xml version="1.0" encoding="utf-8"?>
<worksheet xmlns="http://schemas.openxmlformats.org/spreadsheetml/2006/main" xmlns:r="http://schemas.openxmlformats.org/officeDocument/2006/relationships">
  <dimension ref="B1:N17"/>
  <sheetViews>
    <sheetView zoomScale="75" zoomScaleNormal="75" workbookViewId="0" topLeftCell="A1">
      <selection activeCell="N16" sqref="N16"/>
    </sheetView>
  </sheetViews>
  <sheetFormatPr defaultColWidth="9.00390625" defaultRowHeight="13.5"/>
  <cols>
    <col min="1" max="1" width="3.00390625" style="30" customWidth="1"/>
    <col min="2" max="3" width="10.00390625" style="30" customWidth="1"/>
    <col min="4" max="16384" width="9.00390625" style="30" customWidth="1"/>
  </cols>
  <sheetData>
    <row r="1" spans="10:14" ht="15" thickBot="1">
      <c r="J1" s="169"/>
      <c r="K1" s="169"/>
      <c r="L1" s="169"/>
      <c r="M1" s="169"/>
      <c r="N1" s="258" t="s">
        <v>30</v>
      </c>
    </row>
    <row r="2" spans="2:14" ht="27" customHeight="1">
      <c r="B2" s="170" t="s">
        <v>69</v>
      </c>
      <c r="C2" s="40"/>
      <c r="D2" s="323" t="s">
        <v>32</v>
      </c>
      <c r="E2" s="324"/>
      <c r="F2" s="321" t="s">
        <v>33</v>
      </c>
      <c r="G2" s="301"/>
      <c r="H2" s="172" t="s">
        <v>44</v>
      </c>
      <c r="I2" s="321" t="s">
        <v>32</v>
      </c>
      <c r="J2" s="322"/>
      <c r="K2" s="173" t="s">
        <v>27</v>
      </c>
      <c r="L2" s="321" t="s">
        <v>32</v>
      </c>
      <c r="M2" s="322"/>
      <c r="N2" s="173" t="s">
        <v>27</v>
      </c>
    </row>
    <row r="3" spans="2:14" ht="27" customHeight="1">
      <c r="B3" s="334" t="s">
        <v>20</v>
      </c>
      <c r="C3" s="335"/>
      <c r="D3" s="329" t="s">
        <v>0</v>
      </c>
      <c r="E3" s="330"/>
      <c r="F3" s="306" t="s">
        <v>66</v>
      </c>
      <c r="G3" s="307"/>
      <c r="H3" s="171" t="s">
        <v>111</v>
      </c>
      <c r="I3" s="306" t="s">
        <v>67</v>
      </c>
      <c r="J3" s="318"/>
      <c r="K3" s="174" t="s">
        <v>111</v>
      </c>
      <c r="L3" s="306" t="s">
        <v>64</v>
      </c>
      <c r="M3" s="318"/>
      <c r="N3" s="174" t="s">
        <v>111</v>
      </c>
    </row>
    <row r="4" spans="2:14" ht="27" customHeight="1" thickBot="1">
      <c r="B4" s="77"/>
      <c r="C4" s="73"/>
      <c r="D4" s="327" t="s">
        <v>65</v>
      </c>
      <c r="E4" s="328"/>
      <c r="F4" s="308"/>
      <c r="G4" s="309"/>
      <c r="H4" s="12"/>
      <c r="I4" s="319" t="s">
        <v>25</v>
      </c>
      <c r="J4" s="320"/>
      <c r="K4" s="16"/>
      <c r="L4" s="319" t="s">
        <v>63</v>
      </c>
      <c r="M4" s="320"/>
      <c r="N4" s="16"/>
    </row>
    <row r="5" spans="2:14" ht="27" customHeight="1" thickTop="1">
      <c r="B5" s="185" t="s">
        <v>40</v>
      </c>
      <c r="C5" s="80"/>
      <c r="D5" s="242">
        <v>230</v>
      </c>
      <c r="E5" s="152">
        <f>+D5/D12</f>
        <v>1</v>
      </c>
      <c r="F5" s="83">
        <v>328.48</v>
      </c>
      <c r="G5" s="53">
        <f>+F5/F12</f>
        <v>0.9458650080626584</v>
      </c>
      <c r="H5" s="54">
        <f>+D5/F5</f>
        <v>0.7001948368241597</v>
      </c>
      <c r="I5" s="155">
        <v>260</v>
      </c>
      <c r="J5" s="5">
        <f>+I5/I12</f>
        <v>1</v>
      </c>
      <c r="K5" s="82">
        <f>+D5/I5</f>
        <v>0.8846153846153846</v>
      </c>
      <c r="L5" s="83">
        <v>240</v>
      </c>
      <c r="M5" s="5">
        <f>+L5/L12</f>
        <v>1</v>
      </c>
      <c r="N5" s="84">
        <f>+D5/L5</f>
        <v>0.9583333333333334</v>
      </c>
    </row>
    <row r="6" spans="2:14" ht="27" customHeight="1" thickBot="1">
      <c r="B6" s="186" t="s">
        <v>41</v>
      </c>
      <c r="C6" s="85"/>
      <c r="D6" s="232">
        <f>SUM(D7:D11)</f>
        <v>0</v>
      </c>
      <c r="E6" s="153">
        <f>+D6/D12</f>
        <v>0</v>
      </c>
      <c r="F6" s="236">
        <f>SUM(F7:F11)</f>
        <v>18.8</v>
      </c>
      <c r="G6" s="56">
        <f>+F6/F12</f>
        <v>0.05413499193734162</v>
      </c>
      <c r="H6" s="274" t="s">
        <v>68</v>
      </c>
      <c r="I6" s="237">
        <f>SUM(I7:I11)</f>
        <v>0</v>
      </c>
      <c r="J6" s="56">
        <f>+I6/I12</f>
        <v>0</v>
      </c>
      <c r="K6" s="274" t="s">
        <v>68</v>
      </c>
      <c r="L6" s="236">
        <f>SUM(L7:L11)</f>
        <v>0</v>
      </c>
      <c r="M6" s="56">
        <f>+L6/L12</f>
        <v>0</v>
      </c>
      <c r="N6" s="274" t="s">
        <v>68</v>
      </c>
    </row>
    <row r="7" spans="2:14" ht="27" customHeight="1" thickTop="1">
      <c r="B7" s="90"/>
      <c r="C7" s="187" t="s">
        <v>35</v>
      </c>
      <c r="D7" s="242">
        <v>0</v>
      </c>
      <c r="E7" s="152">
        <f>+D7/D12</f>
        <v>0</v>
      </c>
      <c r="F7" s="93">
        <v>0</v>
      </c>
      <c r="G7" s="5">
        <f>+F7/F12</f>
        <v>0</v>
      </c>
      <c r="H7" s="208" t="s">
        <v>68</v>
      </c>
      <c r="I7" s="155">
        <v>0</v>
      </c>
      <c r="J7" s="5">
        <f>+I7/I12</f>
        <v>0</v>
      </c>
      <c r="K7" s="208" t="s">
        <v>68</v>
      </c>
      <c r="L7" s="93">
        <v>0</v>
      </c>
      <c r="M7" s="5">
        <f>+L7/L12</f>
        <v>0</v>
      </c>
      <c r="N7" s="208" t="s">
        <v>68</v>
      </c>
    </row>
    <row r="8" spans="2:14" ht="27" customHeight="1">
      <c r="B8" s="70"/>
      <c r="C8" s="188" t="s">
        <v>23</v>
      </c>
      <c r="D8" s="242">
        <v>0</v>
      </c>
      <c r="E8" s="238">
        <f>+D8/D12</f>
        <v>0</v>
      </c>
      <c r="F8" s="93">
        <v>0.06</v>
      </c>
      <c r="G8" s="95">
        <f>+F8/F12</f>
        <v>0.00017277125086385622</v>
      </c>
      <c r="H8" s="208" t="s">
        <v>68</v>
      </c>
      <c r="I8" s="155">
        <v>0</v>
      </c>
      <c r="J8" s="95">
        <f>+I8/I12</f>
        <v>0</v>
      </c>
      <c r="K8" s="208" t="s">
        <v>68</v>
      </c>
      <c r="L8" s="93">
        <v>0</v>
      </c>
      <c r="M8" s="95">
        <f>+L8/L12</f>
        <v>0</v>
      </c>
      <c r="N8" s="208" t="s">
        <v>68</v>
      </c>
    </row>
    <row r="9" spans="2:14" ht="27" customHeight="1">
      <c r="B9" s="17"/>
      <c r="C9" s="188" t="s">
        <v>36</v>
      </c>
      <c r="D9" s="242">
        <v>0</v>
      </c>
      <c r="E9" s="238">
        <f>+D9/D12</f>
        <v>0</v>
      </c>
      <c r="F9" s="93">
        <v>0.26</v>
      </c>
      <c r="G9" s="95">
        <f>+F9/F12</f>
        <v>0.0007486754204100438</v>
      </c>
      <c r="H9" s="208" t="s">
        <v>68</v>
      </c>
      <c r="I9" s="155">
        <v>0</v>
      </c>
      <c r="J9" s="95">
        <f>+I9/I12</f>
        <v>0</v>
      </c>
      <c r="K9" s="208" t="s">
        <v>68</v>
      </c>
      <c r="L9" s="93">
        <v>0</v>
      </c>
      <c r="M9" s="95">
        <f>+L9/L12</f>
        <v>0</v>
      </c>
      <c r="N9" s="208" t="s">
        <v>68</v>
      </c>
    </row>
    <row r="10" spans="2:14" ht="27" customHeight="1">
      <c r="B10" s="78"/>
      <c r="C10" s="189" t="s">
        <v>37</v>
      </c>
      <c r="D10" s="242">
        <v>0</v>
      </c>
      <c r="E10" s="238">
        <f>+D10/D12</f>
        <v>0</v>
      </c>
      <c r="F10" s="93">
        <v>16.12</v>
      </c>
      <c r="G10" s="95">
        <f>+F10/F12</f>
        <v>0.04641787606542271</v>
      </c>
      <c r="H10" s="208" t="s">
        <v>68</v>
      </c>
      <c r="I10" s="155">
        <v>0</v>
      </c>
      <c r="J10" s="95">
        <f>+I10/I12</f>
        <v>0</v>
      </c>
      <c r="K10" s="208" t="s">
        <v>68</v>
      </c>
      <c r="L10" s="93">
        <v>0</v>
      </c>
      <c r="M10" s="95">
        <f>+L10/L12</f>
        <v>0</v>
      </c>
      <c r="N10" s="208" t="s">
        <v>68</v>
      </c>
    </row>
    <row r="11" spans="2:14" ht="27" customHeight="1" thickBot="1">
      <c r="B11" s="72"/>
      <c r="C11" s="190" t="s">
        <v>38</v>
      </c>
      <c r="D11" s="243">
        <v>0</v>
      </c>
      <c r="E11" s="153">
        <f>+D11/D12</f>
        <v>0</v>
      </c>
      <c r="F11" s="88">
        <v>2.36</v>
      </c>
      <c r="G11" s="56">
        <f>+F11/F12</f>
        <v>0.006795669200645012</v>
      </c>
      <c r="H11" s="274" t="s">
        <v>68</v>
      </c>
      <c r="I11" s="163">
        <v>0</v>
      </c>
      <c r="J11" s="56">
        <f>+I11/I12</f>
        <v>0</v>
      </c>
      <c r="K11" s="274" t="s">
        <v>68</v>
      </c>
      <c r="L11" s="88">
        <v>0</v>
      </c>
      <c r="M11" s="56">
        <f>+L11/L12</f>
        <v>0</v>
      </c>
      <c r="N11" s="274" t="s">
        <v>68</v>
      </c>
    </row>
    <row r="12" spans="2:14" ht="27" customHeight="1" thickBot="1" thickTop="1">
      <c r="B12" s="191" t="s">
        <v>24</v>
      </c>
      <c r="C12" s="97"/>
      <c r="D12" s="239">
        <f>+D5+D6</f>
        <v>230</v>
      </c>
      <c r="E12" s="154">
        <f>+E5+E6</f>
        <v>1</v>
      </c>
      <c r="F12" s="100">
        <f>+F5+F6</f>
        <v>347.28000000000003</v>
      </c>
      <c r="G12" s="21">
        <f>+G5+G6</f>
        <v>1</v>
      </c>
      <c r="H12" s="59">
        <f>+D12/F12</f>
        <v>0.6622897949781156</v>
      </c>
      <c r="I12" s="240">
        <f>SUM(I5:I6)</f>
        <v>260</v>
      </c>
      <c r="J12" s="21">
        <f>+J5+J6</f>
        <v>1</v>
      </c>
      <c r="K12" s="99">
        <f>+D12/I12</f>
        <v>0.8846153846153846</v>
      </c>
      <c r="L12" s="100">
        <f>+L5+L6</f>
        <v>240</v>
      </c>
      <c r="M12" s="21">
        <f>+M5+M6</f>
        <v>1</v>
      </c>
      <c r="N12" s="101">
        <f>+D12/L12</f>
        <v>0.9583333333333334</v>
      </c>
    </row>
    <row r="13" spans="2:8" ht="27" customHeight="1" thickBot="1">
      <c r="B13" s="102"/>
      <c r="C13" s="102"/>
      <c r="F13" s="103"/>
      <c r="H13" s="104"/>
    </row>
    <row r="14" spans="2:14" ht="27" customHeight="1">
      <c r="B14" s="170" t="s">
        <v>69</v>
      </c>
      <c r="C14" s="44"/>
      <c r="D14" s="323" t="s">
        <v>32</v>
      </c>
      <c r="E14" s="324"/>
      <c r="F14" s="321" t="s">
        <v>33</v>
      </c>
      <c r="G14" s="301"/>
      <c r="H14" s="172" t="s">
        <v>44</v>
      </c>
      <c r="I14" s="321" t="s">
        <v>32</v>
      </c>
      <c r="J14" s="322"/>
      <c r="K14" s="173" t="s">
        <v>27</v>
      </c>
      <c r="L14" s="321" t="s">
        <v>32</v>
      </c>
      <c r="M14" s="322"/>
      <c r="N14" s="173" t="s">
        <v>27</v>
      </c>
    </row>
    <row r="15" spans="2:14" ht="27" customHeight="1">
      <c r="B15" s="334" t="s">
        <v>20</v>
      </c>
      <c r="C15" s="335"/>
      <c r="D15" s="329" t="s">
        <v>0</v>
      </c>
      <c r="E15" s="330"/>
      <c r="F15" s="306" t="s">
        <v>66</v>
      </c>
      <c r="G15" s="307"/>
      <c r="H15" s="171" t="s">
        <v>111</v>
      </c>
      <c r="I15" s="306" t="s">
        <v>67</v>
      </c>
      <c r="J15" s="318"/>
      <c r="K15" s="174" t="s">
        <v>111</v>
      </c>
      <c r="L15" s="306" t="s">
        <v>64</v>
      </c>
      <c r="M15" s="318"/>
      <c r="N15" s="174" t="s">
        <v>111</v>
      </c>
    </row>
    <row r="16" spans="2:14" ht="27" customHeight="1" thickBot="1">
      <c r="B16" s="79"/>
      <c r="C16" s="74"/>
      <c r="D16" s="327" t="s">
        <v>65</v>
      </c>
      <c r="E16" s="328"/>
      <c r="F16" s="308"/>
      <c r="G16" s="309"/>
      <c r="H16" s="12"/>
      <c r="I16" s="319" t="s">
        <v>25</v>
      </c>
      <c r="J16" s="320"/>
      <c r="K16" s="16"/>
      <c r="L16" s="319" t="s">
        <v>63</v>
      </c>
      <c r="M16" s="320"/>
      <c r="N16" s="16"/>
    </row>
    <row r="17" spans="2:14" ht="27" customHeight="1" thickBot="1" thickTop="1">
      <c r="B17" s="192" t="s">
        <v>13</v>
      </c>
      <c r="C17" s="105"/>
      <c r="D17" s="241">
        <v>37</v>
      </c>
      <c r="E17" s="154">
        <f>+D17/D12</f>
        <v>0.1608695652173913</v>
      </c>
      <c r="F17" s="165">
        <v>44.69</v>
      </c>
      <c r="G17" s="21">
        <f>+F17/F12</f>
        <v>0.1286857866850956</v>
      </c>
      <c r="H17" s="59">
        <f>+D17/F17</f>
        <v>0.827925710449765</v>
      </c>
      <c r="I17" s="161">
        <v>45</v>
      </c>
      <c r="J17" s="21">
        <f>+I17/I12</f>
        <v>0.17307692307692307</v>
      </c>
      <c r="K17" s="99">
        <f>+D17/I17</f>
        <v>0.8222222222222222</v>
      </c>
      <c r="L17" s="165">
        <v>37</v>
      </c>
      <c r="M17" s="21">
        <f>+L17/L12</f>
        <v>0.15416666666666667</v>
      </c>
      <c r="N17" s="101">
        <f>+D17/L17</f>
        <v>1</v>
      </c>
    </row>
  </sheetData>
  <mergeCells count="26">
    <mergeCell ref="B3:C3"/>
    <mergeCell ref="B15:C15"/>
    <mergeCell ref="D2:E2"/>
    <mergeCell ref="F2:G2"/>
    <mergeCell ref="D4:E4"/>
    <mergeCell ref="F4:G4"/>
    <mergeCell ref="D15:E15"/>
    <mergeCell ref="F15:G15"/>
    <mergeCell ref="I2:J2"/>
    <mergeCell ref="D3:E3"/>
    <mergeCell ref="F3:G3"/>
    <mergeCell ref="I3:J3"/>
    <mergeCell ref="I4:J4"/>
    <mergeCell ref="D14:E14"/>
    <mergeCell ref="F14:G14"/>
    <mergeCell ref="I14:J14"/>
    <mergeCell ref="I15:J15"/>
    <mergeCell ref="D16:E16"/>
    <mergeCell ref="F16:G16"/>
    <mergeCell ref="I16:J16"/>
    <mergeCell ref="L15:M15"/>
    <mergeCell ref="L16:M16"/>
    <mergeCell ref="L2:M2"/>
    <mergeCell ref="L3:M3"/>
    <mergeCell ref="L4:M4"/>
    <mergeCell ref="L14:M14"/>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2.xml><?xml version="1.0" encoding="utf-8"?>
<worksheet xmlns="http://schemas.openxmlformats.org/spreadsheetml/2006/main" xmlns:r="http://schemas.openxmlformats.org/officeDocument/2006/relationships">
  <dimension ref="B2:H19"/>
  <sheetViews>
    <sheetView zoomScale="75" zoomScaleNormal="75" workbookViewId="0" topLeftCell="A1">
      <selection activeCell="L19" sqref="L19"/>
    </sheetView>
  </sheetViews>
  <sheetFormatPr defaultColWidth="9.00390625" defaultRowHeight="13.5"/>
  <cols>
    <col min="1" max="1" width="1.12109375" style="30" customWidth="1"/>
    <col min="2" max="3" width="9.625" style="30" customWidth="1"/>
    <col min="4" max="8" width="9.875" style="30" customWidth="1"/>
    <col min="9" max="16384" width="9.00390625" style="30" customWidth="1"/>
  </cols>
  <sheetData>
    <row r="1" ht="11.25" customHeight="1"/>
    <row r="2" spans="7:8" ht="15" thickBot="1">
      <c r="G2" s="258"/>
      <c r="H2" s="258" t="s">
        <v>30</v>
      </c>
    </row>
    <row r="3" spans="2:8" ht="27" customHeight="1">
      <c r="B3" s="170" t="s">
        <v>54</v>
      </c>
      <c r="C3" s="13"/>
      <c r="D3" s="298">
        <v>37956</v>
      </c>
      <c r="E3" s="299"/>
      <c r="F3" s="300">
        <v>37591</v>
      </c>
      <c r="G3" s="301"/>
      <c r="H3" s="247" t="s">
        <v>31</v>
      </c>
    </row>
    <row r="4" spans="2:8" ht="27" customHeight="1">
      <c r="B4" s="14"/>
      <c r="C4" s="1"/>
      <c r="D4" s="302" t="s">
        <v>8</v>
      </c>
      <c r="E4" s="303"/>
      <c r="F4" s="306" t="s">
        <v>8</v>
      </c>
      <c r="G4" s="307"/>
      <c r="H4" s="248" t="s">
        <v>111</v>
      </c>
    </row>
    <row r="5" spans="2:8" ht="27" customHeight="1" thickBot="1">
      <c r="B5" s="15"/>
      <c r="C5" s="2"/>
      <c r="D5" s="304"/>
      <c r="E5" s="305"/>
      <c r="F5" s="308"/>
      <c r="G5" s="309"/>
      <c r="H5" s="249"/>
    </row>
    <row r="6" spans="2:8" ht="27" customHeight="1" thickTop="1">
      <c r="B6" s="175" t="s">
        <v>9</v>
      </c>
      <c r="C6" s="3"/>
      <c r="D6" s="129">
        <v>4168.37</v>
      </c>
      <c r="E6" s="130">
        <f aca="true" t="shared" si="0" ref="E6:E13">+D6/$D$6</f>
        <v>1</v>
      </c>
      <c r="F6" s="6">
        <v>3781.16</v>
      </c>
      <c r="G6" s="11">
        <f>+F6/$F$6</f>
        <v>1</v>
      </c>
      <c r="H6" s="84">
        <f aca="true" t="shared" si="1" ref="H6:H11">+D6/F6</f>
        <v>1.1024050820383162</v>
      </c>
    </row>
    <row r="7" spans="2:8" ht="27" customHeight="1">
      <c r="B7" s="176" t="s">
        <v>10</v>
      </c>
      <c r="C7" s="4"/>
      <c r="D7" s="131">
        <v>1726.07</v>
      </c>
      <c r="E7" s="130">
        <f t="shared" si="0"/>
        <v>0.41408752102140645</v>
      </c>
      <c r="F7" s="7">
        <v>1469.31</v>
      </c>
      <c r="G7" s="11">
        <f aca="true" t="shared" si="2" ref="G7:G13">+F7/$F$6</f>
        <v>0.3885871002549482</v>
      </c>
      <c r="H7" s="110">
        <f t="shared" si="1"/>
        <v>1.1747486915627063</v>
      </c>
    </row>
    <row r="8" spans="2:8" ht="27" customHeight="1">
      <c r="B8" s="176" t="s">
        <v>11</v>
      </c>
      <c r="C8" s="4"/>
      <c r="D8" s="131">
        <v>1044.39</v>
      </c>
      <c r="E8" s="130">
        <f t="shared" si="0"/>
        <v>0.25055117467979093</v>
      </c>
      <c r="F8" s="7">
        <v>967.9</v>
      </c>
      <c r="G8" s="11">
        <f t="shared" si="2"/>
        <v>0.2559796464577008</v>
      </c>
      <c r="H8" s="110">
        <f t="shared" si="1"/>
        <v>1.079026758962703</v>
      </c>
    </row>
    <row r="9" spans="2:8" ht="27" customHeight="1">
      <c r="B9" s="17" t="s">
        <v>12</v>
      </c>
      <c r="C9" s="4"/>
      <c r="D9" s="131">
        <v>308.35</v>
      </c>
      <c r="E9" s="256">
        <f t="shared" si="0"/>
        <v>0.07397375952710533</v>
      </c>
      <c r="F9" s="251">
        <v>287.72</v>
      </c>
      <c r="G9" s="11">
        <f t="shared" si="2"/>
        <v>0.07609305080980441</v>
      </c>
      <c r="H9" s="110">
        <f t="shared" si="1"/>
        <v>1.0717016543862088</v>
      </c>
    </row>
    <row r="10" spans="2:8" ht="27" customHeight="1">
      <c r="B10" s="176" t="s">
        <v>13</v>
      </c>
      <c r="C10" s="4"/>
      <c r="D10" s="131">
        <f>+D7-D8-D9</f>
        <v>373.3299999999998</v>
      </c>
      <c r="E10" s="257">
        <f t="shared" si="0"/>
        <v>0.08956258681451018</v>
      </c>
      <c r="F10" s="251">
        <v>213.69</v>
      </c>
      <c r="G10" s="11">
        <f t="shared" si="2"/>
        <v>0.05651440298744301</v>
      </c>
      <c r="H10" s="110">
        <f t="shared" si="1"/>
        <v>1.7470635032055772</v>
      </c>
    </row>
    <row r="11" spans="2:8" ht="27" customHeight="1">
      <c r="B11" s="176" t="s">
        <v>14</v>
      </c>
      <c r="C11" s="4"/>
      <c r="D11" s="131">
        <v>25.29</v>
      </c>
      <c r="E11" s="130">
        <f t="shared" si="0"/>
        <v>0.006067119761441523</v>
      </c>
      <c r="F11" s="10">
        <v>240.24</v>
      </c>
      <c r="G11" s="11">
        <f t="shared" si="2"/>
        <v>0.06353605771773742</v>
      </c>
      <c r="H11" s="110">
        <f t="shared" si="1"/>
        <v>0.10526973026973026</v>
      </c>
    </row>
    <row r="12" spans="2:8" ht="27" customHeight="1">
      <c r="B12" s="176" t="s">
        <v>15</v>
      </c>
      <c r="C12" s="4"/>
      <c r="D12" s="131">
        <f>+D10-D11</f>
        <v>348.0399999999998</v>
      </c>
      <c r="E12" s="130">
        <f t="shared" si="0"/>
        <v>0.08349546705306866</v>
      </c>
      <c r="F12" s="8">
        <f>+F10-F11</f>
        <v>-26.55000000000001</v>
      </c>
      <c r="G12" s="11">
        <f t="shared" si="2"/>
        <v>-0.0070216547302944105</v>
      </c>
      <c r="H12" s="278" t="s">
        <v>107</v>
      </c>
    </row>
    <row r="13" spans="2:8" ht="27" customHeight="1" thickBot="1">
      <c r="B13" s="177" t="s">
        <v>16</v>
      </c>
      <c r="C13" s="18"/>
      <c r="D13" s="132">
        <v>171.08</v>
      </c>
      <c r="E13" s="133">
        <f t="shared" si="0"/>
        <v>0.041042421857944475</v>
      </c>
      <c r="F13" s="19">
        <v>-32.05</v>
      </c>
      <c r="G13" s="20">
        <f t="shared" si="2"/>
        <v>-0.008476234806249934</v>
      </c>
      <c r="H13" s="279" t="s">
        <v>107</v>
      </c>
    </row>
    <row r="14" spans="4:5" ht="27" customHeight="1" thickBot="1">
      <c r="D14" s="31"/>
      <c r="E14" s="31"/>
    </row>
    <row r="15" spans="2:8" ht="27" customHeight="1">
      <c r="B15" s="170" t="s">
        <v>54</v>
      </c>
      <c r="C15" s="22"/>
      <c r="D15" s="298">
        <f>+D3</f>
        <v>37956</v>
      </c>
      <c r="E15" s="299"/>
      <c r="F15" s="300">
        <f>+F3</f>
        <v>37591</v>
      </c>
      <c r="G15" s="301"/>
      <c r="H15" s="247" t="s">
        <v>31</v>
      </c>
    </row>
    <row r="16" spans="2:8" ht="27" customHeight="1">
      <c r="B16" s="178" t="s">
        <v>42</v>
      </c>
      <c r="C16" s="23"/>
      <c r="D16" s="302" t="s">
        <v>8</v>
      </c>
      <c r="E16" s="303"/>
      <c r="F16" s="306" t="s">
        <v>8</v>
      </c>
      <c r="G16" s="307"/>
      <c r="H16" s="248" t="s">
        <v>112</v>
      </c>
    </row>
    <row r="17" spans="2:8" ht="27" customHeight="1" thickBot="1">
      <c r="B17" s="24" t="s">
        <v>43</v>
      </c>
      <c r="C17" s="25"/>
      <c r="D17" s="304"/>
      <c r="E17" s="305"/>
      <c r="F17" s="308"/>
      <c r="G17" s="309"/>
      <c r="H17" s="249"/>
    </row>
    <row r="18" spans="2:8" ht="27" customHeight="1" thickTop="1">
      <c r="B18" s="26" t="s">
        <v>1</v>
      </c>
      <c r="C18" s="27"/>
      <c r="D18" s="310">
        <v>115.26</v>
      </c>
      <c r="E18" s="311"/>
      <c r="F18" s="314">
        <v>123.07</v>
      </c>
      <c r="G18" s="315"/>
      <c r="H18" s="126">
        <f>+D18-F18</f>
        <v>-7.809999999999988</v>
      </c>
    </row>
    <row r="19" spans="2:8" ht="27" customHeight="1" thickBot="1">
      <c r="B19" s="28" t="s">
        <v>7</v>
      </c>
      <c r="C19" s="29"/>
      <c r="D19" s="312">
        <v>132.39</v>
      </c>
      <c r="E19" s="313"/>
      <c r="F19" s="316">
        <v>118.86</v>
      </c>
      <c r="G19" s="317"/>
      <c r="H19" s="127">
        <f>+D19-F19</f>
        <v>13.529999999999987</v>
      </c>
    </row>
  </sheetData>
  <mergeCells count="16">
    <mergeCell ref="D18:E18"/>
    <mergeCell ref="D19:E19"/>
    <mergeCell ref="F18:G18"/>
    <mergeCell ref="F19:G19"/>
    <mergeCell ref="D16:E16"/>
    <mergeCell ref="F16:G16"/>
    <mergeCell ref="D17:E17"/>
    <mergeCell ref="F17:G17"/>
    <mergeCell ref="D15:E15"/>
    <mergeCell ref="F15:G15"/>
    <mergeCell ref="D3:E3"/>
    <mergeCell ref="D4:E4"/>
    <mergeCell ref="D5:E5"/>
    <mergeCell ref="F3:G3"/>
    <mergeCell ref="F4:G4"/>
    <mergeCell ref="F5:G5"/>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20.xml><?xml version="1.0" encoding="utf-8"?>
<worksheet xmlns="http://schemas.openxmlformats.org/spreadsheetml/2006/main" xmlns:r="http://schemas.openxmlformats.org/officeDocument/2006/relationships">
  <dimension ref="B1:M27"/>
  <sheetViews>
    <sheetView zoomScale="75" zoomScaleNormal="75" workbookViewId="0" topLeftCell="A1">
      <selection activeCell="I17" sqref="I17"/>
    </sheetView>
  </sheetViews>
  <sheetFormatPr defaultColWidth="9.00390625" defaultRowHeight="13.5"/>
  <cols>
    <col min="1" max="1" width="1.875" style="169" customWidth="1"/>
    <col min="2" max="2" width="21.75390625" style="169" bestFit="1" customWidth="1"/>
    <col min="3" max="13" width="9.50390625" style="169" customWidth="1"/>
    <col min="14" max="16384" width="9.00390625" style="169" customWidth="1"/>
  </cols>
  <sheetData>
    <row r="1" ht="14.25" customHeight="1" thickBot="1">
      <c r="M1" s="258" t="s">
        <v>30</v>
      </c>
    </row>
    <row r="2" spans="2:13" ht="19.5" customHeight="1">
      <c r="B2" s="170" t="s">
        <v>69</v>
      </c>
      <c r="C2" s="323" t="s">
        <v>32</v>
      </c>
      <c r="D2" s="324"/>
      <c r="E2" s="321" t="s">
        <v>33</v>
      </c>
      <c r="F2" s="301"/>
      <c r="G2" s="172" t="s">
        <v>44</v>
      </c>
      <c r="H2" s="321" t="s">
        <v>32</v>
      </c>
      <c r="I2" s="322"/>
      <c r="J2" s="173" t="s">
        <v>27</v>
      </c>
      <c r="K2" s="321" t="s">
        <v>32</v>
      </c>
      <c r="L2" s="322"/>
      <c r="M2" s="173" t="s">
        <v>27</v>
      </c>
    </row>
    <row r="3" spans="2:13" ht="19.5" customHeight="1">
      <c r="B3" s="114" t="s">
        <v>26</v>
      </c>
      <c r="C3" s="329" t="s">
        <v>0</v>
      </c>
      <c r="D3" s="330"/>
      <c r="E3" s="306" t="s">
        <v>66</v>
      </c>
      <c r="F3" s="307"/>
      <c r="G3" s="171" t="s">
        <v>111</v>
      </c>
      <c r="H3" s="306" t="s">
        <v>67</v>
      </c>
      <c r="I3" s="318"/>
      <c r="J3" s="174" t="s">
        <v>111</v>
      </c>
      <c r="K3" s="306" t="s">
        <v>64</v>
      </c>
      <c r="L3" s="318"/>
      <c r="M3" s="174" t="s">
        <v>111</v>
      </c>
    </row>
    <row r="4" spans="2:13" ht="19.5" customHeight="1" thickBot="1">
      <c r="B4" s="77"/>
      <c r="C4" s="327" t="s">
        <v>65</v>
      </c>
      <c r="D4" s="328"/>
      <c r="E4" s="308"/>
      <c r="F4" s="309"/>
      <c r="G4" s="12"/>
      <c r="H4" s="319" t="s">
        <v>25</v>
      </c>
      <c r="I4" s="320"/>
      <c r="J4" s="16"/>
      <c r="K4" s="319" t="s">
        <v>63</v>
      </c>
      <c r="L4" s="320"/>
      <c r="M4" s="16"/>
    </row>
    <row r="5" spans="2:13" ht="19.5" customHeight="1" thickTop="1">
      <c r="B5" s="69" t="s">
        <v>3</v>
      </c>
      <c r="C5" s="156">
        <v>143</v>
      </c>
      <c r="D5" s="157">
        <f aca="true" t="shared" si="0" ref="D5:D10">+C5/$C$11</f>
        <v>0.3108695652173913</v>
      </c>
      <c r="E5" s="83">
        <v>134</v>
      </c>
      <c r="F5" s="113">
        <f aca="true" t="shared" si="1" ref="F5:F10">+E5/$E$11</f>
        <v>0.3333333333333333</v>
      </c>
      <c r="G5" s="212">
        <f aca="true" t="shared" si="2" ref="G5:G11">+C5/E5</f>
        <v>1.0671641791044777</v>
      </c>
      <c r="H5" s="83">
        <v>151</v>
      </c>
      <c r="I5" s="113">
        <f aca="true" t="shared" si="3" ref="I5:I10">+H5/$H$11</f>
        <v>0.3431818181818182</v>
      </c>
      <c r="J5" s="212">
        <f aca="true" t="shared" si="4" ref="J5:J11">+C5/H5</f>
        <v>0.9470198675496688</v>
      </c>
      <c r="K5" s="83">
        <v>144</v>
      </c>
      <c r="L5" s="113">
        <f aca="true" t="shared" si="5" ref="L5:L10">+K5/$K$11</f>
        <v>0.3130434782608696</v>
      </c>
      <c r="M5" s="212">
        <f aca="true" t="shared" si="6" ref="M5:M11">+C5/K5</f>
        <v>0.9930555555555556</v>
      </c>
    </row>
    <row r="6" spans="2:13" ht="19.5" customHeight="1">
      <c r="B6" s="70" t="s">
        <v>2</v>
      </c>
      <c r="C6" s="156">
        <v>69</v>
      </c>
      <c r="D6" s="157">
        <f t="shared" si="0"/>
        <v>0.15</v>
      </c>
      <c r="E6" s="93">
        <v>60</v>
      </c>
      <c r="F6" s="95">
        <f t="shared" si="1"/>
        <v>0.14925373134328357</v>
      </c>
      <c r="G6" s="107">
        <f t="shared" si="2"/>
        <v>1.15</v>
      </c>
      <c r="H6" s="93">
        <v>63</v>
      </c>
      <c r="I6" s="95">
        <f t="shared" si="3"/>
        <v>0.1431818181818182</v>
      </c>
      <c r="J6" s="107">
        <f t="shared" si="4"/>
        <v>1.0952380952380953</v>
      </c>
      <c r="K6" s="93">
        <v>70</v>
      </c>
      <c r="L6" s="95">
        <f t="shared" si="5"/>
        <v>0.15217391304347827</v>
      </c>
      <c r="M6" s="107">
        <f t="shared" si="6"/>
        <v>0.9857142857142858</v>
      </c>
    </row>
    <row r="7" spans="2:13" ht="19.5" customHeight="1">
      <c r="B7" s="70" t="s">
        <v>4</v>
      </c>
      <c r="C7" s="156">
        <v>53</v>
      </c>
      <c r="D7" s="157">
        <f t="shared" si="0"/>
        <v>0.11521739130434783</v>
      </c>
      <c r="E7" s="93">
        <v>40</v>
      </c>
      <c r="F7" s="95">
        <f t="shared" si="1"/>
        <v>0.09950248756218906</v>
      </c>
      <c r="G7" s="107">
        <f t="shared" si="2"/>
        <v>1.325</v>
      </c>
      <c r="H7" s="93">
        <v>46</v>
      </c>
      <c r="I7" s="95">
        <f t="shared" si="3"/>
        <v>0.10454545454545454</v>
      </c>
      <c r="J7" s="107">
        <f t="shared" si="4"/>
        <v>1.1521739130434783</v>
      </c>
      <c r="K7" s="93">
        <v>53</v>
      </c>
      <c r="L7" s="95">
        <f t="shared" si="5"/>
        <v>0.11521739130434783</v>
      </c>
      <c r="M7" s="107">
        <f t="shared" si="6"/>
        <v>1</v>
      </c>
    </row>
    <row r="8" spans="2:13" ht="19.5" customHeight="1">
      <c r="B8" s="70" t="s">
        <v>5</v>
      </c>
      <c r="C8" s="156">
        <v>74</v>
      </c>
      <c r="D8" s="157">
        <f t="shared" si="0"/>
        <v>0.1608695652173913</v>
      </c>
      <c r="E8" s="93">
        <v>54</v>
      </c>
      <c r="F8" s="95">
        <f t="shared" si="1"/>
        <v>0.13432835820895522</v>
      </c>
      <c r="G8" s="107">
        <f t="shared" si="2"/>
        <v>1.3703703703703705</v>
      </c>
      <c r="H8" s="93">
        <v>61</v>
      </c>
      <c r="I8" s="95">
        <f t="shared" si="3"/>
        <v>0.13863636363636364</v>
      </c>
      <c r="J8" s="107">
        <f t="shared" si="4"/>
        <v>1.2131147540983607</v>
      </c>
      <c r="K8" s="93">
        <v>76</v>
      </c>
      <c r="L8" s="95">
        <f t="shared" si="5"/>
        <v>0.16521739130434782</v>
      </c>
      <c r="M8" s="107">
        <f t="shared" si="6"/>
        <v>0.9736842105263158</v>
      </c>
    </row>
    <row r="9" spans="2:13" ht="19.5" customHeight="1">
      <c r="B9" s="71" t="s">
        <v>6</v>
      </c>
      <c r="C9" s="156">
        <v>26</v>
      </c>
      <c r="D9" s="157">
        <f t="shared" si="0"/>
        <v>0.05652173913043478</v>
      </c>
      <c r="E9" s="93">
        <v>25</v>
      </c>
      <c r="F9" s="95">
        <f t="shared" si="1"/>
        <v>0.06218905472636816</v>
      </c>
      <c r="G9" s="107">
        <f t="shared" si="2"/>
        <v>1.04</v>
      </c>
      <c r="H9" s="93">
        <v>26</v>
      </c>
      <c r="I9" s="95">
        <f t="shared" si="3"/>
        <v>0.05909090909090909</v>
      </c>
      <c r="J9" s="107">
        <f t="shared" si="4"/>
        <v>1</v>
      </c>
      <c r="K9" s="93">
        <v>26</v>
      </c>
      <c r="L9" s="95">
        <f t="shared" si="5"/>
        <v>0.05652173913043478</v>
      </c>
      <c r="M9" s="107">
        <f t="shared" si="6"/>
        <v>1</v>
      </c>
    </row>
    <row r="10" spans="2:13" ht="19.5" customHeight="1" thickBot="1">
      <c r="B10" s="184" t="s">
        <v>51</v>
      </c>
      <c r="C10" s="162">
        <v>95</v>
      </c>
      <c r="D10" s="158">
        <f t="shared" si="0"/>
        <v>0.20652173913043478</v>
      </c>
      <c r="E10" s="88">
        <v>89</v>
      </c>
      <c r="F10" s="56">
        <f t="shared" si="1"/>
        <v>0.22139303482587064</v>
      </c>
      <c r="G10" s="89">
        <f t="shared" si="2"/>
        <v>1.0674157303370786</v>
      </c>
      <c r="H10" s="88">
        <v>93</v>
      </c>
      <c r="I10" s="56">
        <f t="shared" si="3"/>
        <v>0.21136363636363636</v>
      </c>
      <c r="J10" s="57">
        <f t="shared" si="4"/>
        <v>1.021505376344086</v>
      </c>
      <c r="K10" s="88">
        <v>91</v>
      </c>
      <c r="L10" s="56">
        <f t="shared" si="5"/>
        <v>0.19782608695652174</v>
      </c>
      <c r="M10" s="89">
        <f t="shared" si="6"/>
        <v>1.043956043956044</v>
      </c>
    </row>
    <row r="11" spans="2:13" ht="19.5" customHeight="1" thickBot="1" thickTop="1">
      <c r="B11" s="183" t="s">
        <v>19</v>
      </c>
      <c r="C11" s="160">
        <f>SUM(C5:C10)</f>
        <v>460</v>
      </c>
      <c r="D11" s="159">
        <f>SUM(D5:D10)</f>
        <v>1</v>
      </c>
      <c r="E11" s="164">
        <f>SUM(E5:E10)</f>
        <v>402</v>
      </c>
      <c r="F11" s="21">
        <f>SUM(F5:F10)</f>
        <v>1</v>
      </c>
      <c r="G11" s="101">
        <f t="shared" si="2"/>
        <v>1.144278606965174</v>
      </c>
      <c r="H11" s="164">
        <f>SUM(H5:H10)</f>
        <v>440</v>
      </c>
      <c r="I11" s="21">
        <f>SUM(I5:I10)</f>
        <v>1</v>
      </c>
      <c r="J11" s="101">
        <f t="shared" si="4"/>
        <v>1.0454545454545454</v>
      </c>
      <c r="K11" s="164">
        <f>SUM(K5:K10)</f>
        <v>460</v>
      </c>
      <c r="L11" s="21">
        <f>SUM(L5:L10)</f>
        <v>1</v>
      </c>
      <c r="M11" s="101">
        <f t="shared" si="6"/>
        <v>1</v>
      </c>
    </row>
    <row r="12" spans="7:10" ht="8.25" customHeight="1" thickBot="1">
      <c r="G12" s="250"/>
      <c r="H12" s="246"/>
      <c r="I12" s="246"/>
      <c r="J12" s="246"/>
    </row>
    <row r="13" spans="2:13" ht="19.5" customHeight="1">
      <c r="B13" s="170" t="s">
        <v>69</v>
      </c>
      <c r="C13" s="323" t="s">
        <v>32</v>
      </c>
      <c r="D13" s="324"/>
      <c r="E13" s="321" t="s">
        <v>33</v>
      </c>
      <c r="F13" s="301"/>
      <c r="G13" s="172" t="s">
        <v>44</v>
      </c>
      <c r="H13" s="321" t="s">
        <v>32</v>
      </c>
      <c r="I13" s="322"/>
      <c r="J13" s="173" t="s">
        <v>27</v>
      </c>
      <c r="K13" s="321" t="s">
        <v>32</v>
      </c>
      <c r="L13" s="322"/>
      <c r="M13" s="173" t="s">
        <v>27</v>
      </c>
    </row>
    <row r="14" spans="2:13" ht="19.5" customHeight="1">
      <c r="B14" s="193" t="s">
        <v>50</v>
      </c>
      <c r="C14" s="329" t="s">
        <v>0</v>
      </c>
      <c r="D14" s="330"/>
      <c r="E14" s="306" t="s">
        <v>66</v>
      </c>
      <c r="F14" s="307"/>
      <c r="G14" s="171" t="s">
        <v>111</v>
      </c>
      <c r="H14" s="306" t="s">
        <v>67</v>
      </c>
      <c r="I14" s="318"/>
      <c r="J14" s="174" t="s">
        <v>111</v>
      </c>
      <c r="K14" s="306" t="s">
        <v>64</v>
      </c>
      <c r="L14" s="318"/>
      <c r="M14" s="174" t="s">
        <v>111</v>
      </c>
    </row>
    <row r="15" spans="2:13" ht="19.5" customHeight="1" thickBot="1">
      <c r="B15" s="77"/>
      <c r="C15" s="327" t="s">
        <v>65</v>
      </c>
      <c r="D15" s="328"/>
      <c r="E15" s="308"/>
      <c r="F15" s="309"/>
      <c r="G15" s="12"/>
      <c r="H15" s="319" t="s">
        <v>25</v>
      </c>
      <c r="I15" s="320"/>
      <c r="J15" s="16"/>
      <c r="K15" s="319" t="s">
        <v>63</v>
      </c>
      <c r="L15" s="320"/>
      <c r="M15" s="16"/>
    </row>
    <row r="16" spans="2:13" ht="19.5" customHeight="1" thickTop="1">
      <c r="B16" s="69" t="s">
        <v>3</v>
      </c>
      <c r="C16" s="156">
        <v>62</v>
      </c>
      <c r="D16" s="157">
        <f aca="true" t="shared" si="7" ref="D16:D21">+C16/$C$22</f>
        <v>0.16756756756756758</v>
      </c>
      <c r="E16" s="83">
        <v>48</v>
      </c>
      <c r="F16" s="113">
        <f aca="true" t="shared" si="8" ref="F16:F21">+E16/$E$22</f>
        <v>0.13872832369942195</v>
      </c>
      <c r="G16" s="212">
        <f aca="true" t="shared" si="9" ref="G16:G22">+C16/E16</f>
        <v>1.2916666666666667</v>
      </c>
      <c r="H16" s="83">
        <v>80</v>
      </c>
      <c r="I16" s="113">
        <f aca="true" t="shared" si="10" ref="I16:I21">+H16/$H$22</f>
        <v>0.2222222222222222</v>
      </c>
      <c r="J16" s="212">
        <f aca="true" t="shared" si="11" ref="J16:J22">+C16/H16</f>
        <v>0.775</v>
      </c>
      <c r="K16" s="83">
        <v>80</v>
      </c>
      <c r="L16" s="113">
        <f aca="true" t="shared" si="12" ref="L16:L21">+K16/$K$22</f>
        <v>0.2</v>
      </c>
      <c r="M16" s="212">
        <f aca="true" t="shared" si="13" ref="M16:M22">+C16/K16</f>
        <v>0.775</v>
      </c>
    </row>
    <row r="17" spans="2:13" ht="19.5" customHeight="1">
      <c r="B17" s="70" t="s">
        <v>2</v>
      </c>
      <c r="C17" s="156">
        <v>66</v>
      </c>
      <c r="D17" s="157">
        <f t="shared" si="7"/>
        <v>0.1783783783783784</v>
      </c>
      <c r="E17" s="93">
        <v>34</v>
      </c>
      <c r="F17" s="95">
        <f t="shared" si="8"/>
        <v>0.09826589595375723</v>
      </c>
      <c r="G17" s="107">
        <f t="shared" si="9"/>
        <v>1.9411764705882353</v>
      </c>
      <c r="H17" s="93">
        <v>72</v>
      </c>
      <c r="I17" s="95">
        <f t="shared" si="10"/>
        <v>0.2</v>
      </c>
      <c r="J17" s="107">
        <f t="shared" si="11"/>
        <v>0.9166666666666666</v>
      </c>
      <c r="K17" s="93">
        <v>72</v>
      </c>
      <c r="L17" s="95">
        <f t="shared" si="12"/>
        <v>0.18</v>
      </c>
      <c r="M17" s="107">
        <f t="shared" si="13"/>
        <v>0.9166666666666666</v>
      </c>
    </row>
    <row r="18" spans="2:13" ht="19.5" customHeight="1">
      <c r="B18" s="70" t="s">
        <v>4</v>
      </c>
      <c r="C18" s="156">
        <v>80</v>
      </c>
      <c r="D18" s="157">
        <f t="shared" si="7"/>
        <v>0.21621621621621623</v>
      </c>
      <c r="E18" s="93">
        <v>42</v>
      </c>
      <c r="F18" s="95">
        <f t="shared" si="8"/>
        <v>0.12138728323699421</v>
      </c>
      <c r="G18" s="107">
        <f t="shared" si="9"/>
        <v>1.9047619047619047</v>
      </c>
      <c r="H18" s="93">
        <v>80</v>
      </c>
      <c r="I18" s="95">
        <f t="shared" si="10"/>
        <v>0.2222222222222222</v>
      </c>
      <c r="J18" s="107">
        <f t="shared" si="11"/>
        <v>1</v>
      </c>
      <c r="K18" s="93">
        <v>80</v>
      </c>
      <c r="L18" s="95">
        <f t="shared" si="12"/>
        <v>0.2</v>
      </c>
      <c r="M18" s="107">
        <f t="shared" si="13"/>
        <v>1</v>
      </c>
    </row>
    <row r="19" spans="2:13" ht="19.5" customHeight="1">
      <c r="B19" s="70" t="s">
        <v>5</v>
      </c>
      <c r="C19" s="156">
        <v>36</v>
      </c>
      <c r="D19" s="157">
        <f t="shared" si="7"/>
        <v>0.0972972972972973</v>
      </c>
      <c r="E19" s="93">
        <v>31</v>
      </c>
      <c r="F19" s="95">
        <f t="shared" si="8"/>
        <v>0.08959537572254335</v>
      </c>
      <c r="G19" s="107">
        <f t="shared" si="9"/>
        <v>1.1612903225806452</v>
      </c>
      <c r="H19" s="93">
        <v>38</v>
      </c>
      <c r="I19" s="95">
        <f t="shared" si="10"/>
        <v>0.10555555555555556</v>
      </c>
      <c r="J19" s="107">
        <f t="shared" si="11"/>
        <v>0.9473684210526315</v>
      </c>
      <c r="K19" s="93">
        <v>38</v>
      </c>
      <c r="L19" s="95">
        <f t="shared" si="12"/>
        <v>0.095</v>
      </c>
      <c r="M19" s="107">
        <f t="shared" si="13"/>
        <v>0.9473684210526315</v>
      </c>
    </row>
    <row r="20" spans="2:13" ht="19.5" customHeight="1">
      <c r="B20" s="71" t="s">
        <v>6</v>
      </c>
      <c r="C20" s="156">
        <v>16</v>
      </c>
      <c r="D20" s="157">
        <f t="shared" si="7"/>
        <v>0.043243243243243246</v>
      </c>
      <c r="E20" s="93">
        <v>14</v>
      </c>
      <c r="F20" s="95">
        <f t="shared" si="8"/>
        <v>0.04046242774566474</v>
      </c>
      <c r="G20" s="107">
        <f t="shared" si="9"/>
        <v>1.1428571428571428</v>
      </c>
      <c r="H20" s="93">
        <v>18</v>
      </c>
      <c r="I20" s="95">
        <f t="shared" si="10"/>
        <v>0.05</v>
      </c>
      <c r="J20" s="107">
        <f t="shared" si="11"/>
        <v>0.8888888888888888</v>
      </c>
      <c r="K20" s="93">
        <v>18</v>
      </c>
      <c r="L20" s="95">
        <f t="shared" si="12"/>
        <v>0.045</v>
      </c>
      <c r="M20" s="107">
        <f t="shared" si="13"/>
        <v>0.8888888888888888</v>
      </c>
    </row>
    <row r="21" spans="2:13" ht="19.5" customHeight="1" thickBot="1">
      <c r="B21" s="184" t="s">
        <v>51</v>
      </c>
      <c r="C21" s="166">
        <v>110</v>
      </c>
      <c r="D21" s="275">
        <f t="shared" si="7"/>
        <v>0.2972972972972973</v>
      </c>
      <c r="E21" s="88">
        <v>177</v>
      </c>
      <c r="F21" s="56">
        <f t="shared" si="8"/>
        <v>0.5115606936416185</v>
      </c>
      <c r="G21" s="89">
        <f t="shared" si="9"/>
        <v>0.6214689265536724</v>
      </c>
      <c r="H21" s="88">
        <v>72</v>
      </c>
      <c r="I21" s="56">
        <f t="shared" si="10"/>
        <v>0.2</v>
      </c>
      <c r="J21" s="57">
        <f t="shared" si="11"/>
        <v>1.5277777777777777</v>
      </c>
      <c r="K21" s="88">
        <v>112</v>
      </c>
      <c r="L21" s="56">
        <f t="shared" si="12"/>
        <v>0.28</v>
      </c>
      <c r="M21" s="89">
        <f t="shared" si="13"/>
        <v>0.9821428571428571</v>
      </c>
    </row>
    <row r="22" spans="2:13" ht="19.5" customHeight="1" thickBot="1" thickTop="1">
      <c r="B22" s="183" t="s">
        <v>19</v>
      </c>
      <c r="C22" s="160">
        <f>SUM(C16:C21)</f>
        <v>370</v>
      </c>
      <c r="D22" s="159">
        <f>SUM(D16:D21)</f>
        <v>1</v>
      </c>
      <c r="E22" s="164">
        <f>SUM(E16:E21)</f>
        <v>346</v>
      </c>
      <c r="F22" s="21">
        <f>SUM(F16:F21)</f>
        <v>1</v>
      </c>
      <c r="G22" s="101">
        <f t="shared" si="9"/>
        <v>1.069364161849711</v>
      </c>
      <c r="H22" s="164">
        <f>SUM(H16:H21)</f>
        <v>360</v>
      </c>
      <c r="I22" s="21">
        <f>SUM(I16:I21)</f>
        <v>1</v>
      </c>
      <c r="J22" s="101">
        <f t="shared" si="11"/>
        <v>1.0277777777777777</v>
      </c>
      <c r="K22" s="164">
        <f>SUM(K16:K21)</f>
        <v>400</v>
      </c>
      <c r="L22" s="21">
        <f>SUM(L16:L21)</f>
        <v>1</v>
      </c>
      <c r="M22" s="101">
        <f t="shared" si="13"/>
        <v>0.925</v>
      </c>
    </row>
    <row r="23" spans="7:10" ht="8.25" customHeight="1" thickBot="1">
      <c r="G23" s="250"/>
      <c r="H23" s="246"/>
      <c r="I23" s="246"/>
      <c r="J23" s="246"/>
    </row>
    <row r="24" spans="2:13" ht="19.5" customHeight="1">
      <c r="B24" s="170" t="s">
        <v>69</v>
      </c>
      <c r="C24" s="323" t="s">
        <v>32</v>
      </c>
      <c r="D24" s="324"/>
      <c r="E24" s="321" t="s">
        <v>33</v>
      </c>
      <c r="F24" s="301"/>
      <c r="G24" s="172" t="s">
        <v>44</v>
      </c>
      <c r="H24" s="321" t="s">
        <v>32</v>
      </c>
      <c r="I24" s="322"/>
      <c r="J24" s="173" t="s">
        <v>27</v>
      </c>
      <c r="K24" s="321" t="s">
        <v>32</v>
      </c>
      <c r="L24" s="322"/>
      <c r="M24" s="173" t="s">
        <v>27</v>
      </c>
    </row>
    <row r="25" spans="2:13" ht="19.5" customHeight="1">
      <c r="B25" s="193" t="s">
        <v>28</v>
      </c>
      <c r="C25" s="329" t="s">
        <v>0</v>
      </c>
      <c r="D25" s="330"/>
      <c r="E25" s="306" t="s">
        <v>66</v>
      </c>
      <c r="F25" s="307"/>
      <c r="G25" s="171" t="s">
        <v>111</v>
      </c>
      <c r="H25" s="306" t="s">
        <v>67</v>
      </c>
      <c r="I25" s="318"/>
      <c r="J25" s="174" t="s">
        <v>111</v>
      </c>
      <c r="K25" s="306" t="s">
        <v>64</v>
      </c>
      <c r="L25" s="318"/>
      <c r="M25" s="174" t="s">
        <v>111</v>
      </c>
    </row>
    <row r="26" spans="2:13" ht="19.5" customHeight="1" thickBot="1">
      <c r="B26" s="77"/>
      <c r="C26" s="327" t="s">
        <v>65</v>
      </c>
      <c r="D26" s="328"/>
      <c r="E26" s="308"/>
      <c r="F26" s="309"/>
      <c r="G26" s="12"/>
      <c r="H26" s="319" t="s">
        <v>25</v>
      </c>
      <c r="I26" s="320"/>
      <c r="J26" s="16"/>
      <c r="K26" s="319" t="s">
        <v>63</v>
      </c>
      <c r="L26" s="320"/>
      <c r="M26" s="16"/>
    </row>
    <row r="27" spans="2:13" ht="19.5" customHeight="1" thickBot="1" thickTop="1">
      <c r="B27" s="183" t="s">
        <v>19</v>
      </c>
      <c r="C27" s="338">
        <v>280</v>
      </c>
      <c r="D27" s="339"/>
      <c r="E27" s="336">
        <v>297</v>
      </c>
      <c r="F27" s="337"/>
      <c r="G27" s="101">
        <f>+C27/E27</f>
        <v>0.9427609427609428</v>
      </c>
      <c r="H27" s="336">
        <v>310</v>
      </c>
      <c r="I27" s="337"/>
      <c r="J27" s="101">
        <f>+C27/H27</f>
        <v>0.9032258064516129</v>
      </c>
      <c r="K27" s="336">
        <v>280</v>
      </c>
      <c r="L27" s="337"/>
      <c r="M27" s="101">
        <f>+C27/K27</f>
        <v>1</v>
      </c>
    </row>
  </sheetData>
  <mergeCells count="40">
    <mergeCell ref="C27:D27"/>
    <mergeCell ref="E27:F27"/>
    <mergeCell ref="C2:D2"/>
    <mergeCell ref="E2:F2"/>
    <mergeCell ref="C14:D14"/>
    <mergeCell ref="E14:F14"/>
    <mergeCell ref="C24:D24"/>
    <mergeCell ref="E24:F24"/>
    <mergeCell ref="C26:D26"/>
    <mergeCell ref="E26:F26"/>
    <mergeCell ref="C13:D13"/>
    <mergeCell ref="E13:F13"/>
    <mergeCell ref="H13:I13"/>
    <mergeCell ref="H2:I2"/>
    <mergeCell ref="C4:D4"/>
    <mergeCell ref="E4:F4"/>
    <mergeCell ref="H4:I4"/>
    <mergeCell ref="C3:D3"/>
    <mergeCell ref="E3:F3"/>
    <mergeCell ref="H3:I3"/>
    <mergeCell ref="C15:D15"/>
    <mergeCell ref="E15:F15"/>
    <mergeCell ref="H15:I15"/>
    <mergeCell ref="H14:I14"/>
    <mergeCell ref="C25:D25"/>
    <mergeCell ref="E25:F25"/>
    <mergeCell ref="H25:I25"/>
    <mergeCell ref="H24:I24"/>
    <mergeCell ref="K2:L2"/>
    <mergeCell ref="K3:L3"/>
    <mergeCell ref="K4:L4"/>
    <mergeCell ref="K13:L13"/>
    <mergeCell ref="K26:L26"/>
    <mergeCell ref="H27:I27"/>
    <mergeCell ref="K27:L27"/>
    <mergeCell ref="K14:L14"/>
    <mergeCell ref="K15:L15"/>
    <mergeCell ref="K24:L24"/>
    <mergeCell ref="K25:L25"/>
    <mergeCell ref="H26:I26"/>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3.xml><?xml version="1.0" encoding="utf-8"?>
<worksheet xmlns="http://schemas.openxmlformats.org/spreadsheetml/2006/main" xmlns:r="http://schemas.openxmlformats.org/officeDocument/2006/relationships">
  <dimension ref="B1:H18"/>
  <sheetViews>
    <sheetView zoomScale="75" zoomScaleNormal="75" workbookViewId="0" topLeftCell="A1">
      <selection activeCell="H11" sqref="H11"/>
    </sheetView>
  </sheetViews>
  <sheetFormatPr defaultColWidth="9.00390625" defaultRowHeight="13.5"/>
  <cols>
    <col min="1" max="1" width="1.37890625" style="30" customWidth="1"/>
    <col min="2" max="3" width="9.00390625" style="30" customWidth="1"/>
    <col min="4" max="8" width="9.875" style="30" customWidth="1"/>
    <col min="9" max="16384" width="9.00390625" style="30" customWidth="1"/>
  </cols>
  <sheetData>
    <row r="1" ht="15" thickBot="1">
      <c r="H1" s="258" t="s">
        <v>30</v>
      </c>
    </row>
    <row r="2" spans="2:8" ht="27" customHeight="1">
      <c r="B2" s="170" t="s">
        <v>54</v>
      </c>
      <c r="C2" s="13"/>
      <c r="D2" s="298">
        <v>37956</v>
      </c>
      <c r="E2" s="299"/>
      <c r="F2" s="300">
        <v>37591</v>
      </c>
      <c r="G2" s="301"/>
      <c r="H2" s="247" t="s">
        <v>31</v>
      </c>
    </row>
    <row r="3" spans="2:8" ht="27" customHeight="1">
      <c r="B3" s="14"/>
      <c r="C3" s="1"/>
      <c r="D3" s="302" t="s">
        <v>8</v>
      </c>
      <c r="E3" s="303"/>
      <c r="F3" s="306" t="s">
        <v>8</v>
      </c>
      <c r="G3" s="307"/>
      <c r="H3" s="248" t="s">
        <v>111</v>
      </c>
    </row>
    <row r="4" spans="2:8" ht="27" customHeight="1" thickBot="1">
      <c r="B4" s="259" t="s">
        <v>55</v>
      </c>
      <c r="C4" s="2"/>
      <c r="D4" s="304"/>
      <c r="E4" s="305"/>
      <c r="F4" s="308"/>
      <c r="G4" s="309"/>
      <c r="H4" s="249"/>
    </row>
    <row r="5" spans="2:8" ht="27" customHeight="1" thickTop="1">
      <c r="B5" s="179" t="s">
        <v>17</v>
      </c>
      <c r="C5" s="35"/>
      <c r="D5" s="194">
        <v>2497.9</v>
      </c>
      <c r="E5" s="134">
        <f>+D5/D7</f>
        <v>0.5992610896528561</v>
      </c>
      <c r="F5" s="52">
        <v>2219.1</v>
      </c>
      <c r="G5" s="119">
        <f>+F5/F7</f>
        <v>0.5868771818470327</v>
      </c>
      <c r="H5" s="212">
        <f>+D5/F5</f>
        <v>1.12563651930963</v>
      </c>
    </row>
    <row r="6" spans="2:8" ht="27" customHeight="1" thickBot="1">
      <c r="B6" s="180" t="s">
        <v>18</v>
      </c>
      <c r="C6" s="36"/>
      <c r="D6" s="195">
        <v>1670.4</v>
      </c>
      <c r="E6" s="135">
        <f>+D6/D7</f>
        <v>0.40073891034714393</v>
      </c>
      <c r="F6" s="55">
        <v>1562.1</v>
      </c>
      <c r="G6" s="120">
        <f>+F6/F7</f>
        <v>0.4131228181529673</v>
      </c>
      <c r="H6" s="89">
        <f>+D6/F6</f>
        <v>1.0693297484155946</v>
      </c>
    </row>
    <row r="7" spans="2:8" ht="27.75" customHeight="1" thickBot="1" thickTop="1">
      <c r="B7" s="181" t="s">
        <v>19</v>
      </c>
      <c r="C7" s="43"/>
      <c r="D7" s="196">
        <f>SUM(D5:D6)</f>
        <v>4168.3</v>
      </c>
      <c r="E7" s="136">
        <f>SUM(E5:E6)</f>
        <v>1</v>
      </c>
      <c r="F7" s="58">
        <f>SUM(F5:F6)</f>
        <v>3781.2</v>
      </c>
      <c r="G7" s="121">
        <f>SUM(G5:G6)</f>
        <v>1</v>
      </c>
      <c r="H7" s="101">
        <f>+D7/F7</f>
        <v>1.1023749074367926</v>
      </c>
    </row>
    <row r="8" spans="2:8" ht="27" customHeight="1" thickBot="1">
      <c r="B8" s="37"/>
      <c r="C8" s="38"/>
      <c r="D8" s="75"/>
      <c r="E8" s="76"/>
      <c r="F8" s="32"/>
      <c r="G8" s="33"/>
      <c r="H8" s="34"/>
    </row>
    <row r="9" spans="2:8" ht="27" customHeight="1">
      <c r="B9" s="170" t="s">
        <v>54</v>
      </c>
      <c r="C9" s="13"/>
      <c r="D9" s="298">
        <v>37956</v>
      </c>
      <c r="E9" s="299"/>
      <c r="F9" s="300">
        <v>37591</v>
      </c>
      <c r="G9" s="301"/>
      <c r="H9" s="247" t="s">
        <v>31</v>
      </c>
    </row>
    <row r="10" spans="2:8" ht="27" customHeight="1">
      <c r="B10" s="14"/>
      <c r="C10" s="1"/>
      <c r="D10" s="302" t="s">
        <v>8</v>
      </c>
      <c r="E10" s="303"/>
      <c r="F10" s="306" t="s">
        <v>8</v>
      </c>
      <c r="G10" s="307"/>
      <c r="H10" s="248" t="s">
        <v>111</v>
      </c>
    </row>
    <row r="11" spans="2:8" ht="27" customHeight="1" thickBot="1">
      <c r="B11" s="259" t="s">
        <v>56</v>
      </c>
      <c r="C11" s="2"/>
      <c r="D11" s="304"/>
      <c r="E11" s="305"/>
      <c r="F11" s="308"/>
      <c r="G11" s="309"/>
      <c r="H11" s="249"/>
    </row>
    <row r="12" spans="2:8" ht="27" customHeight="1" thickTop="1">
      <c r="B12" s="42" t="s">
        <v>3</v>
      </c>
      <c r="C12" s="35"/>
      <c r="D12" s="197">
        <v>1685.39</v>
      </c>
      <c r="E12" s="137">
        <f>+D12/D$18</f>
        <v>0.4043283105866322</v>
      </c>
      <c r="F12" s="52">
        <v>1492.23</v>
      </c>
      <c r="G12" s="53">
        <f>+F12/F$18</f>
        <v>0.394648732135112</v>
      </c>
      <c r="H12" s="212">
        <f aca="true" t="shared" si="0" ref="H12:H18">+D12/F12</f>
        <v>1.1294438524892276</v>
      </c>
    </row>
    <row r="13" spans="2:8" ht="27" customHeight="1">
      <c r="B13" s="50" t="s">
        <v>2</v>
      </c>
      <c r="C13" s="39"/>
      <c r="D13" s="198">
        <v>669.02</v>
      </c>
      <c r="E13" s="137">
        <f aca="true" t="shared" si="1" ref="E13:G17">+D13/D$18</f>
        <v>0.1604991879319734</v>
      </c>
      <c r="F13" s="7">
        <v>587.07</v>
      </c>
      <c r="G13" s="5">
        <f t="shared" si="1"/>
        <v>0.15526187730749297</v>
      </c>
      <c r="H13" s="84">
        <f t="shared" si="0"/>
        <v>1.1395915308225593</v>
      </c>
    </row>
    <row r="14" spans="2:8" ht="27" customHeight="1">
      <c r="B14" s="50" t="s">
        <v>4</v>
      </c>
      <c r="C14" s="39"/>
      <c r="D14" s="198">
        <v>432.19</v>
      </c>
      <c r="E14" s="137">
        <f t="shared" si="1"/>
        <v>0.10368321430199334</v>
      </c>
      <c r="F14" s="7">
        <v>436.49</v>
      </c>
      <c r="G14" s="5">
        <f t="shared" si="1"/>
        <v>0.11543811951887781</v>
      </c>
      <c r="H14" s="84">
        <f t="shared" si="0"/>
        <v>0.9901486861096473</v>
      </c>
    </row>
    <row r="15" spans="2:8" ht="27" customHeight="1">
      <c r="B15" s="50" t="s">
        <v>5</v>
      </c>
      <c r="C15" s="39"/>
      <c r="D15" s="198">
        <v>844.53</v>
      </c>
      <c r="E15" s="137">
        <f t="shared" si="1"/>
        <v>0.20260437533136455</v>
      </c>
      <c r="F15" s="7">
        <v>674.12</v>
      </c>
      <c r="G15" s="5">
        <f t="shared" si="1"/>
        <v>0.17828391287329814</v>
      </c>
      <c r="H15" s="84">
        <f t="shared" si="0"/>
        <v>1.2527888209814275</v>
      </c>
    </row>
    <row r="16" spans="2:8" ht="27" customHeight="1">
      <c r="B16" s="50" t="s">
        <v>6</v>
      </c>
      <c r="C16" s="39"/>
      <c r="D16" s="198">
        <v>361.4</v>
      </c>
      <c r="E16" s="137">
        <f t="shared" si="1"/>
        <v>0.0867005568123751</v>
      </c>
      <c r="F16" s="7">
        <v>319.41</v>
      </c>
      <c r="G16" s="5">
        <f t="shared" si="1"/>
        <v>0.08447407673835544</v>
      </c>
      <c r="H16" s="84">
        <f t="shared" si="0"/>
        <v>1.1314611314611314</v>
      </c>
    </row>
    <row r="17" spans="2:8" ht="27" customHeight="1" thickBot="1">
      <c r="B17" s="180" t="s">
        <v>20</v>
      </c>
      <c r="C17" s="36"/>
      <c r="D17" s="199">
        <v>175.84</v>
      </c>
      <c r="E17" s="138">
        <f t="shared" si="1"/>
        <v>0.042184355035661425</v>
      </c>
      <c r="F17" s="55">
        <v>271.84</v>
      </c>
      <c r="G17" s="56">
        <f t="shared" si="1"/>
        <v>0.07189328142686371</v>
      </c>
      <c r="H17" s="89">
        <f t="shared" si="0"/>
        <v>0.6468510888758093</v>
      </c>
    </row>
    <row r="18" spans="2:8" ht="27" customHeight="1" thickBot="1" thickTop="1">
      <c r="B18" s="181" t="s">
        <v>19</v>
      </c>
      <c r="C18" s="43"/>
      <c r="D18" s="200">
        <f>SUM(D12:D17)</f>
        <v>4168.37</v>
      </c>
      <c r="E18" s="139">
        <f>SUM(E12:E17)</f>
        <v>1</v>
      </c>
      <c r="F18" s="58">
        <f>SUM(F12:F17)</f>
        <v>3781.16</v>
      </c>
      <c r="G18" s="21">
        <f>SUM(G12:G17)</f>
        <v>1.0000000000000002</v>
      </c>
      <c r="H18" s="101">
        <f t="shared" si="0"/>
        <v>1.1024050820383162</v>
      </c>
    </row>
  </sheetData>
  <mergeCells count="12">
    <mergeCell ref="D10:E10"/>
    <mergeCell ref="F10:G10"/>
    <mergeCell ref="D11:E11"/>
    <mergeCell ref="F11:G11"/>
    <mergeCell ref="D4:E4"/>
    <mergeCell ref="F4:G4"/>
    <mergeCell ref="D9:E9"/>
    <mergeCell ref="F9:G9"/>
    <mergeCell ref="D2:E2"/>
    <mergeCell ref="F2:G2"/>
    <mergeCell ref="D3:E3"/>
    <mergeCell ref="F3:G3"/>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4.xml><?xml version="1.0" encoding="utf-8"?>
<worksheet xmlns="http://schemas.openxmlformats.org/spreadsheetml/2006/main" xmlns:r="http://schemas.openxmlformats.org/officeDocument/2006/relationships">
  <dimension ref="B1:H12"/>
  <sheetViews>
    <sheetView zoomScale="75" zoomScaleNormal="75" workbookViewId="0" topLeftCell="A1">
      <selection activeCell="H4" sqref="H4"/>
    </sheetView>
  </sheetViews>
  <sheetFormatPr defaultColWidth="9.00390625" defaultRowHeight="13.5"/>
  <cols>
    <col min="1" max="1" width="3.625" style="30" customWidth="1"/>
    <col min="2" max="3" width="12.125" style="30" customWidth="1"/>
    <col min="4" max="16384" width="9.00390625" style="30" customWidth="1"/>
  </cols>
  <sheetData>
    <row r="1" ht="15" thickBot="1">
      <c r="H1" s="258" t="s">
        <v>30</v>
      </c>
    </row>
    <row r="2" spans="2:8" ht="27" customHeight="1">
      <c r="B2" s="170" t="s">
        <v>54</v>
      </c>
      <c r="C2" s="13"/>
      <c r="D2" s="298">
        <v>37956</v>
      </c>
      <c r="E2" s="299"/>
      <c r="F2" s="300">
        <v>37591</v>
      </c>
      <c r="G2" s="301"/>
      <c r="H2" s="247" t="s">
        <v>31</v>
      </c>
    </row>
    <row r="3" spans="2:8" ht="27" customHeight="1">
      <c r="B3" s="14"/>
      <c r="C3" s="1"/>
      <c r="D3" s="302" t="s">
        <v>8</v>
      </c>
      <c r="E3" s="303"/>
      <c r="F3" s="306" t="s">
        <v>8</v>
      </c>
      <c r="G3" s="307"/>
      <c r="H3" s="248" t="s">
        <v>111</v>
      </c>
    </row>
    <row r="4" spans="2:8" ht="27" customHeight="1" thickBot="1">
      <c r="B4" s="259" t="s">
        <v>56</v>
      </c>
      <c r="C4" s="2"/>
      <c r="D4" s="304"/>
      <c r="E4" s="305"/>
      <c r="F4" s="308"/>
      <c r="G4" s="309"/>
      <c r="H4" s="249"/>
    </row>
    <row r="5" spans="2:8" ht="27" customHeight="1" thickTop="1">
      <c r="B5" s="42" t="s">
        <v>3</v>
      </c>
      <c r="C5" s="260"/>
      <c r="D5" s="129">
        <v>250.85</v>
      </c>
      <c r="E5" s="140">
        <f>+D5/D$12</f>
        <v>0.6719256421932339</v>
      </c>
      <c r="F5" s="52">
        <v>202.03</v>
      </c>
      <c r="G5" s="46">
        <f aca="true" t="shared" si="0" ref="G5:G11">+F5/F$12</f>
        <v>0.9454349758996674</v>
      </c>
      <c r="H5" s="212">
        <f>+D5/F5</f>
        <v>1.2416472801069147</v>
      </c>
    </row>
    <row r="6" spans="2:8" ht="27" customHeight="1">
      <c r="B6" s="50" t="s">
        <v>2</v>
      </c>
      <c r="C6" s="39"/>
      <c r="D6" s="131">
        <v>113.97</v>
      </c>
      <c r="E6" s="140">
        <f aca="true" t="shared" si="1" ref="E6:E11">+D6/D$12</f>
        <v>0.30527951142420917</v>
      </c>
      <c r="F6" s="7">
        <v>85.57</v>
      </c>
      <c r="G6" s="46">
        <f t="shared" si="0"/>
        <v>0.40043988955964227</v>
      </c>
      <c r="H6" s="84">
        <f>+D6/F6</f>
        <v>1.3318920182306884</v>
      </c>
    </row>
    <row r="7" spans="2:8" ht="27" customHeight="1">
      <c r="B7" s="50" t="s">
        <v>4</v>
      </c>
      <c r="C7" s="39"/>
      <c r="D7" s="131">
        <v>5.37</v>
      </c>
      <c r="E7" s="140">
        <f t="shared" si="1"/>
        <v>0.014384057000508934</v>
      </c>
      <c r="F7" s="7">
        <v>35.61</v>
      </c>
      <c r="G7" s="46">
        <f t="shared" si="0"/>
        <v>0.16664326828583456</v>
      </c>
      <c r="H7" s="84">
        <f>+D7/F7</f>
        <v>0.15080033698399326</v>
      </c>
    </row>
    <row r="8" spans="2:8" ht="27" customHeight="1">
      <c r="B8" s="50" t="s">
        <v>5</v>
      </c>
      <c r="C8" s="39"/>
      <c r="D8" s="131">
        <v>48.61</v>
      </c>
      <c r="E8" s="140">
        <f t="shared" si="1"/>
        <v>0.13020651970106875</v>
      </c>
      <c r="F8" s="7">
        <v>-48.82</v>
      </c>
      <c r="G8" s="46">
        <f t="shared" si="0"/>
        <v>-0.22846179044410117</v>
      </c>
      <c r="H8" s="210" t="s">
        <v>108</v>
      </c>
    </row>
    <row r="9" spans="2:8" ht="27" customHeight="1">
      <c r="B9" s="261" t="s">
        <v>6</v>
      </c>
      <c r="C9" s="262"/>
      <c r="D9" s="131">
        <v>67.59</v>
      </c>
      <c r="E9" s="140">
        <f t="shared" si="1"/>
        <v>0.1810462593416013</v>
      </c>
      <c r="F9" s="7">
        <v>35.35</v>
      </c>
      <c r="G9" s="46">
        <f t="shared" si="0"/>
        <v>0.16542655248256816</v>
      </c>
      <c r="H9" s="84">
        <f>+D9/F9</f>
        <v>1.912022630834512</v>
      </c>
    </row>
    <row r="10" spans="2:8" ht="27" customHeight="1">
      <c r="B10" s="263" t="s">
        <v>20</v>
      </c>
      <c r="C10" s="264"/>
      <c r="D10" s="131">
        <v>29.01</v>
      </c>
      <c r="E10" s="140">
        <f t="shared" si="1"/>
        <v>0.07770605094688346</v>
      </c>
      <c r="F10" s="7">
        <v>25.79</v>
      </c>
      <c r="G10" s="46">
        <f t="shared" si="0"/>
        <v>0.1206888483316954</v>
      </c>
      <c r="H10" s="84">
        <f>+D10/F10</f>
        <v>1.1248545948041877</v>
      </c>
    </row>
    <row r="11" spans="2:8" ht="27" customHeight="1" thickBot="1">
      <c r="B11" s="180" t="s">
        <v>34</v>
      </c>
      <c r="C11" s="265"/>
      <c r="D11" s="201">
        <v>-142.07</v>
      </c>
      <c r="E11" s="141">
        <f t="shared" si="1"/>
        <v>-0.3805480406075054</v>
      </c>
      <c r="F11" s="55">
        <v>-121.84</v>
      </c>
      <c r="G11" s="47">
        <f t="shared" si="0"/>
        <v>-0.570171744115307</v>
      </c>
      <c r="H11" s="89">
        <f>+D11/F11</f>
        <v>1.166037426132633</v>
      </c>
    </row>
    <row r="12" spans="2:8" ht="27" customHeight="1" thickBot="1" thickTop="1">
      <c r="B12" s="181" t="s">
        <v>19</v>
      </c>
      <c r="C12" s="266"/>
      <c r="D12" s="202">
        <f>SUM(D5:D11)</f>
        <v>373.33</v>
      </c>
      <c r="E12" s="142">
        <f>SUM(E5:E11)</f>
        <v>1</v>
      </c>
      <c r="F12" s="58">
        <f>SUM(F5:F11)</f>
        <v>213.69000000000008</v>
      </c>
      <c r="G12" s="51">
        <f>SUM(G5:G11)</f>
        <v>0.9999999999999999</v>
      </c>
      <c r="H12" s="101">
        <f>+D12/F12</f>
        <v>1.7470635032055775</v>
      </c>
    </row>
  </sheetData>
  <mergeCells count="6">
    <mergeCell ref="D4:E4"/>
    <mergeCell ref="F4:G4"/>
    <mergeCell ref="D2:E2"/>
    <mergeCell ref="F2:G2"/>
    <mergeCell ref="D3:E3"/>
    <mergeCell ref="F3:G3"/>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5.xml><?xml version="1.0" encoding="utf-8"?>
<worksheet xmlns="http://schemas.openxmlformats.org/spreadsheetml/2006/main" xmlns:r="http://schemas.openxmlformats.org/officeDocument/2006/relationships">
  <dimension ref="B1:H17"/>
  <sheetViews>
    <sheetView zoomScale="75" zoomScaleNormal="75" workbookViewId="0" topLeftCell="A1">
      <selection activeCell="O10" sqref="O10"/>
    </sheetView>
  </sheetViews>
  <sheetFormatPr defaultColWidth="9.00390625" defaultRowHeight="13.5"/>
  <cols>
    <col min="1" max="1" width="3.00390625" style="30" customWidth="1"/>
    <col min="2" max="3" width="10.00390625" style="30" customWidth="1"/>
    <col min="4" max="5" width="9.00390625" style="30" customWidth="1"/>
    <col min="6" max="6" width="9.00390625" style="281" customWidth="1"/>
    <col min="7" max="16384" width="9.00390625" style="30" customWidth="1"/>
  </cols>
  <sheetData>
    <row r="1" ht="15" thickBot="1">
      <c r="H1" s="258" t="s">
        <v>30</v>
      </c>
    </row>
    <row r="2" spans="2:8" ht="27" customHeight="1">
      <c r="B2" s="170" t="s">
        <v>54</v>
      </c>
      <c r="C2" s="13"/>
      <c r="D2" s="298">
        <v>37956</v>
      </c>
      <c r="E2" s="299"/>
      <c r="F2" s="300">
        <v>37591</v>
      </c>
      <c r="G2" s="301"/>
      <c r="H2" s="247" t="s">
        <v>31</v>
      </c>
    </row>
    <row r="3" spans="2:8" ht="27" customHeight="1">
      <c r="B3" s="14"/>
      <c r="C3" s="1"/>
      <c r="D3" s="302" t="s">
        <v>8</v>
      </c>
      <c r="E3" s="303"/>
      <c r="F3" s="306" t="s">
        <v>8</v>
      </c>
      <c r="G3" s="307"/>
      <c r="H3" s="248" t="s">
        <v>111</v>
      </c>
    </row>
    <row r="4" spans="2:8" ht="27" customHeight="1" thickBot="1">
      <c r="B4" s="15"/>
      <c r="C4" s="2" t="s">
        <v>57</v>
      </c>
      <c r="D4" s="304"/>
      <c r="E4" s="305"/>
      <c r="F4" s="308"/>
      <c r="G4" s="309"/>
      <c r="H4" s="249"/>
    </row>
    <row r="5" spans="2:8" ht="27" customHeight="1" thickTop="1">
      <c r="B5" s="185" t="s">
        <v>21</v>
      </c>
      <c r="C5" s="80"/>
      <c r="D5" s="129">
        <v>844.2</v>
      </c>
      <c r="E5" s="140">
        <f>+D5/D12</f>
        <v>0.5008899964400142</v>
      </c>
      <c r="F5" s="282">
        <v>747.2</v>
      </c>
      <c r="G5" s="53">
        <f>+F5/F12</f>
        <v>0.5007371665996516</v>
      </c>
      <c r="H5" s="212">
        <f aca="true" t="shared" si="0" ref="H5:H12">+D5/F5</f>
        <v>1.1298179871520342</v>
      </c>
    </row>
    <row r="6" spans="2:8" ht="27" customHeight="1" thickBot="1">
      <c r="B6" s="186" t="s">
        <v>22</v>
      </c>
      <c r="C6" s="85"/>
      <c r="D6" s="201">
        <f>SUM(D7:D11)</f>
        <v>841.1999999999999</v>
      </c>
      <c r="E6" s="141">
        <f>+D6/D12</f>
        <v>0.4991100035599857</v>
      </c>
      <c r="F6" s="283">
        <f>SUM(F7:F11)</f>
        <v>744.9999999999999</v>
      </c>
      <c r="G6" s="56">
        <f>+F6/F12</f>
        <v>0.49926283340034844</v>
      </c>
      <c r="H6" s="89">
        <f t="shared" si="0"/>
        <v>1.1291275167785235</v>
      </c>
    </row>
    <row r="7" spans="2:8" ht="27" customHeight="1" thickTop="1">
      <c r="B7" s="252"/>
      <c r="C7" s="187" t="s">
        <v>35</v>
      </c>
      <c r="D7" s="129">
        <v>149.9</v>
      </c>
      <c r="E7" s="140">
        <f>+D7/D12</f>
        <v>0.08894031090542304</v>
      </c>
      <c r="F7" s="284">
        <v>153.6</v>
      </c>
      <c r="G7" s="5">
        <f>+F7/F12</f>
        <v>0.10293526336952152</v>
      </c>
      <c r="H7" s="84">
        <f t="shared" si="0"/>
        <v>0.9759114583333334</v>
      </c>
    </row>
    <row r="8" spans="2:8" ht="27" customHeight="1">
      <c r="B8" s="253"/>
      <c r="C8" s="188" t="s">
        <v>23</v>
      </c>
      <c r="D8" s="131">
        <v>441.4</v>
      </c>
      <c r="E8" s="203">
        <f>+D8/D12</f>
        <v>0.2618962857481903</v>
      </c>
      <c r="F8" s="285">
        <v>384.2</v>
      </c>
      <c r="G8" s="95">
        <f>+F8/F12</f>
        <v>0.25747218871464955</v>
      </c>
      <c r="H8" s="84">
        <f t="shared" si="0"/>
        <v>1.148880791254555</v>
      </c>
    </row>
    <row r="9" spans="2:8" ht="27" customHeight="1">
      <c r="B9" s="253"/>
      <c r="C9" s="188" t="s">
        <v>36</v>
      </c>
      <c r="D9" s="131">
        <v>101.6</v>
      </c>
      <c r="E9" s="203">
        <f>+D9/D12</f>
        <v>0.060282425536964515</v>
      </c>
      <c r="F9" s="285">
        <v>89.3</v>
      </c>
      <c r="G9" s="95">
        <f>+F9/F12</f>
        <v>0.05984452486261896</v>
      </c>
      <c r="H9" s="84">
        <f t="shared" si="0"/>
        <v>1.137737961926092</v>
      </c>
    </row>
    <row r="10" spans="2:8" ht="27" customHeight="1">
      <c r="B10" s="254"/>
      <c r="C10" s="189" t="s">
        <v>37</v>
      </c>
      <c r="D10" s="131">
        <v>146.4</v>
      </c>
      <c r="E10" s="203">
        <f>+D10/D12</f>
        <v>0.08686365254538982</v>
      </c>
      <c r="F10" s="285">
        <v>115</v>
      </c>
      <c r="G10" s="95">
        <f>+F10/F12</f>
        <v>0.07706741723629541</v>
      </c>
      <c r="H10" s="84">
        <f t="shared" si="0"/>
        <v>1.2730434782608697</v>
      </c>
    </row>
    <row r="11" spans="2:8" ht="27" customHeight="1" thickBot="1">
      <c r="B11" s="255"/>
      <c r="C11" s="190" t="s">
        <v>38</v>
      </c>
      <c r="D11" s="201">
        <v>1.9</v>
      </c>
      <c r="E11" s="141">
        <f>+D11/D12</f>
        <v>0.001127328824018037</v>
      </c>
      <c r="F11" s="283">
        <v>2.9</v>
      </c>
      <c r="G11" s="56">
        <f>+F11/F12</f>
        <v>0.0019434392172631015</v>
      </c>
      <c r="H11" s="89">
        <f t="shared" si="0"/>
        <v>0.6551724137931034</v>
      </c>
    </row>
    <row r="12" spans="2:8" ht="27" customHeight="1" thickBot="1" thickTop="1">
      <c r="B12" s="191" t="s">
        <v>24</v>
      </c>
      <c r="C12" s="97"/>
      <c r="D12" s="202">
        <f>SUM(D5:D6)</f>
        <v>1685.4</v>
      </c>
      <c r="E12" s="142">
        <v>1</v>
      </c>
      <c r="F12" s="286">
        <f>SUM(F5:F6)</f>
        <v>1492.1999999999998</v>
      </c>
      <c r="G12" s="21">
        <v>1</v>
      </c>
      <c r="H12" s="101">
        <f t="shared" si="0"/>
        <v>1.1294732609569764</v>
      </c>
    </row>
    <row r="13" spans="2:8" ht="27" customHeight="1" thickBot="1">
      <c r="B13" s="102"/>
      <c r="C13" s="102"/>
      <c r="F13" s="287"/>
      <c r="H13" s="104"/>
    </row>
    <row r="14" spans="2:8" ht="27" customHeight="1">
      <c r="B14" s="170" t="s">
        <v>54</v>
      </c>
      <c r="C14" s="13"/>
      <c r="D14" s="298">
        <v>37956</v>
      </c>
      <c r="E14" s="299"/>
      <c r="F14" s="300">
        <v>37591</v>
      </c>
      <c r="G14" s="301"/>
      <c r="H14" s="247" t="s">
        <v>31</v>
      </c>
    </row>
    <row r="15" spans="2:8" ht="27" customHeight="1">
      <c r="B15" s="14"/>
      <c r="C15" s="1"/>
      <c r="D15" s="302" t="s">
        <v>8</v>
      </c>
      <c r="E15" s="303"/>
      <c r="F15" s="306" t="s">
        <v>8</v>
      </c>
      <c r="G15" s="307"/>
      <c r="H15" s="248" t="s">
        <v>111</v>
      </c>
    </row>
    <row r="16" spans="2:8" ht="27" customHeight="1" thickBot="1">
      <c r="B16" s="15"/>
      <c r="C16" s="2" t="s">
        <v>57</v>
      </c>
      <c r="D16" s="304"/>
      <c r="E16" s="305"/>
      <c r="F16" s="308"/>
      <c r="G16" s="309"/>
      <c r="H16" s="249"/>
    </row>
    <row r="17" spans="2:8" ht="27" customHeight="1" thickBot="1" thickTop="1">
      <c r="B17" s="192" t="s">
        <v>13</v>
      </c>
      <c r="C17" s="105"/>
      <c r="D17" s="204">
        <v>250.85</v>
      </c>
      <c r="E17" s="142">
        <f>+D17/D12</f>
        <v>0.1488370713183814</v>
      </c>
      <c r="F17" s="286">
        <v>202.03</v>
      </c>
      <c r="G17" s="21">
        <f>+F17/F12</f>
        <v>0.13539069829781533</v>
      </c>
      <c r="H17" s="101">
        <f>+D17/F17</f>
        <v>1.2416472801069147</v>
      </c>
    </row>
  </sheetData>
  <mergeCells count="12">
    <mergeCell ref="D15:E15"/>
    <mergeCell ref="F15:G15"/>
    <mergeCell ref="D16:E16"/>
    <mergeCell ref="F16:G16"/>
    <mergeCell ref="D4:E4"/>
    <mergeCell ref="F4:G4"/>
    <mergeCell ref="D14:E14"/>
    <mergeCell ref="F14:G14"/>
    <mergeCell ref="D2:E2"/>
    <mergeCell ref="F2:G2"/>
    <mergeCell ref="D3:E3"/>
    <mergeCell ref="F3:G3"/>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6.xml><?xml version="1.0" encoding="utf-8"?>
<worksheet xmlns="http://schemas.openxmlformats.org/spreadsheetml/2006/main" xmlns:r="http://schemas.openxmlformats.org/officeDocument/2006/relationships">
  <dimension ref="B1:H17"/>
  <sheetViews>
    <sheetView zoomScale="75" zoomScaleNormal="75" workbookViewId="0" topLeftCell="A1">
      <selection activeCell="H16" sqref="H16"/>
    </sheetView>
  </sheetViews>
  <sheetFormatPr defaultColWidth="9.00390625" defaultRowHeight="13.5"/>
  <cols>
    <col min="1" max="1" width="3.00390625" style="30" customWidth="1"/>
    <col min="2" max="3" width="10.00390625" style="30" customWidth="1"/>
    <col min="4" max="16384" width="9.00390625" style="30" customWidth="1"/>
  </cols>
  <sheetData>
    <row r="1" ht="15" thickBot="1">
      <c r="H1" s="258" t="s">
        <v>30</v>
      </c>
    </row>
    <row r="2" spans="2:8" ht="27" customHeight="1">
      <c r="B2" s="170" t="s">
        <v>54</v>
      </c>
      <c r="C2" s="13"/>
      <c r="D2" s="298">
        <v>37956</v>
      </c>
      <c r="E2" s="299"/>
      <c r="F2" s="300">
        <v>37591</v>
      </c>
      <c r="G2" s="301"/>
      <c r="H2" s="247" t="s">
        <v>31</v>
      </c>
    </row>
    <row r="3" spans="2:8" ht="27" customHeight="1">
      <c r="B3" s="14"/>
      <c r="C3" s="1"/>
      <c r="D3" s="302" t="s">
        <v>8</v>
      </c>
      <c r="E3" s="303"/>
      <c r="F3" s="306" t="s">
        <v>8</v>
      </c>
      <c r="G3" s="307"/>
      <c r="H3" s="248" t="s">
        <v>111</v>
      </c>
    </row>
    <row r="4" spans="2:8" ht="27" customHeight="1" thickBot="1">
      <c r="B4" s="15"/>
      <c r="C4" s="2" t="s">
        <v>58</v>
      </c>
      <c r="D4" s="304"/>
      <c r="E4" s="305"/>
      <c r="F4" s="308"/>
      <c r="G4" s="309"/>
      <c r="H4" s="249"/>
    </row>
    <row r="5" spans="2:8" ht="27" customHeight="1" thickTop="1">
      <c r="B5" s="185" t="s">
        <v>21</v>
      </c>
      <c r="C5" s="80"/>
      <c r="D5" s="205">
        <v>364.4</v>
      </c>
      <c r="E5" s="140">
        <f>+D5/D12</f>
        <v>0.544693572496263</v>
      </c>
      <c r="F5" s="81">
        <v>318.3</v>
      </c>
      <c r="G5" s="53">
        <f>+F5/F12</f>
        <v>0.542156361778232</v>
      </c>
      <c r="H5" s="212">
        <f>+D5/F5</f>
        <v>1.1448319195727301</v>
      </c>
    </row>
    <row r="6" spans="2:8" ht="27" customHeight="1" thickBot="1">
      <c r="B6" s="186" t="s">
        <v>22</v>
      </c>
      <c r="C6" s="85"/>
      <c r="D6" s="206">
        <f>SUM(D7:D11)</f>
        <v>304.6</v>
      </c>
      <c r="E6" s="141">
        <f>+D6/D12</f>
        <v>0.45530642750373695</v>
      </c>
      <c r="F6" s="86">
        <f>SUM(F7:F11)</f>
        <v>268.8</v>
      </c>
      <c r="G6" s="56">
        <f>+F6/F12</f>
        <v>0.457843638221768</v>
      </c>
      <c r="H6" s="89">
        <f>+D6/F6</f>
        <v>1.133184523809524</v>
      </c>
    </row>
    <row r="7" spans="2:8" ht="27" customHeight="1" thickTop="1">
      <c r="B7" s="252"/>
      <c r="C7" s="187" t="s">
        <v>35</v>
      </c>
      <c r="D7" s="205">
        <v>79.7</v>
      </c>
      <c r="E7" s="140">
        <f>+D7/D12</f>
        <v>0.11913303437967115</v>
      </c>
      <c r="F7" s="91">
        <v>89.7</v>
      </c>
      <c r="G7" s="5">
        <f>+F7/F12</f>
        <v>0.15278487480838018</v>
      </c>
      <c r="H7" s="84">
        <f aca="true" t="shared" si="0" ref="H7:H12">+D7/F7</f>
        <v>0.8885172798216276</v>
      </c>
    </row>
    <row r="8" spans="2:8" ht="27" customHeight="1">
      <c r="B8" s="253"/>
      <c r="C8" s="188" t="s">
        <v>23</v>
      </c>
      <c r="D8" s="207">
        <v>74.1</v>
      </c>
      <c r="E8" s="203">
        <f>+D8/D12</f>
        <v>0.11076233183856501</v>
      </c>
      <c r="F8" s="94">
        <v>66.7</v>
      </c>
      <c r="G8" s="95">
        <f>+F8/F12</f>
        <v>0.1136092658831545</v>
      </c>
      <c r="H8" s="84">
        <f t="shared" si="0"/>
        <v>1.1109445277361318</v>
      </c>
    </row>
    <row r="9" spans="2:8" ht="27" customHeight="1">
      <c r="B9" s="253"/>
      <c r="C9" s="188" t="s">
        <v>36</v>
      </c>
      <c r="D9" s="207">
        <v>36.2</v>
      </c>
      <c r="E9" s="203">
        <f>+D9/D12</f>
        <v>0.05411061285500748</v>
      </c>
      <c r="F9" s="94">
        <v>34.6</v>
      </c>
      <c r="G9" s="95">
        <f>+F9/F12</f>
        <v>0.05893374212229603</v>
      </c>
      <c r="H9" s="84">
        <f t="shared" si="0"/>
        <v>1.046242774566474</v>
      </c>
    </row>
    <row r="10" spans="2:8" ht="27" customHeight="1">
      <c r="B10" s="254"/>
      <c r="C10" s="189" t="s">
        <v>37</v>
      </c>
      <c r="D10" s="207">
        <v>66.8</v>
      </c>
      <c r="E10" s="203">
        <f>+D10/D12</f>
        <v>0.09985052316890881</v>
      </c>
      <c r="F10" s="94">
        <v>55</v>
      </c>
      <c r="G10" s="95">
        <f>+F10/F12</f>
        <v>0.09368080395162663</v>
      </c>
      <c r="H10" s="84">
        <f t="shared" si="0"/>
        <v>1.2145454545454546</v>
      </c>
    </row>
    <row r="11" spans="2:8" ht="27" customHeight="1" thickBot="1">
      <c r="B11" s="255"/>
      <c r="C11" s="190" t="s">
        <v>38</v>
      </c>
      <c r="D11" s="206">
        <v>47.8</v>
      </c>
      <c r="E11" s="141">
        <f>+D11/D12</f>
        <v>0.07144992526158445</v>
      </c>
      <c r="F11" s="86">
        <v>22.8</v>
      </c>
      <c r="G11" s="56">
        <f>+F11/F12</f>
        <v>0.038834951456310676</v>
      </c>
      <c r="H11" s="89">
        <f t="shared" si="0"/>
        <v>2.096491228070175</v>
      </c>
    </row>
    <row r="12" spans="2:8" ht="27" customHeight="1" thickBot="1" thickTop="1">
      <c r="B12" s="191" t="s">
        <v>24</v>
      </c>
      <c r="C12" s="97"/>
      <c r="D12" s="204">
        <f>SUM(D5:D6)</f>
        <v>669</v>
      </c>
      <c r="E12" s="142">
        <v>1</v>
      </c>
      <c r="F12" s="98">
        <f>SUM(F5:F6)</f>
        <v>587.1</v>
      </c>
      <c r="G12" s="21">
        <v>1</v>
      </c>
      <c r="H12" s="101">
        <f t="shared" si="0"/>
        <v>1.1394992335206948</v>
      </c>
    </row>
    <row r="13" spans="2:8" ht="27" customHeight="1" thickBot="1">
      <c r="B13" s="102"/>
      <c r="C13" s="102"/>
      <c r="F13" s="103"/>
      <c r="H13" s="104"/>
    </row>
    <row r="14" spans="2:8" ht="27" customHeight="1">
      <c r="B14" s="170" t="s">
        <v>54</v>
      </c>
      <c r="C14" s="13"/>
      <c r="D14" s="298">
        <v>37956</v>
      </c>
      <c r="E14" s="299"/>
      <c r="F14" s="300">
        <v>37591</v>
      </c>
      <c r="G14" s="301"/>
      <c r="H14" s="247" t="s">
        <v>31</v>
      </c>
    </row>
    <row r="15" spans="2:8" ht="27" customHeight="1">
      <c r="B15" s="14"/>
      <c r="C15" s="1"/>
      <c r="D15" s="302" t="s">
        <v>8</v>
      </c>
      <c r="E15" s="303"/>
      <c r="F15" s="306" t="s">
        <v>8</v>
      </c>
      <c r="G15" s="307"/>
      <c r="H15" s="248" t="s">
        <v>111</v>
      </c>
    </row>
    <row r="16" spans="2:8" ht="27" customHeight="1" thickBot="1">
      <c r="B16" s="15"/>
      <c r="C16" s="2" t="s">
        <v>58</v>
      </c>
      <c r="D16" s="304"/>
      <c r="E16" s="305"/>
      <c r="F16" s="308"/>
      <c r="G16" s="309"/>
      <c r="H16" s="249"/>
    </row>
    <row r="17" spans="2:8" ht="27" customHeight="1" thickBot="1" thickTop="1">
      <c r="B17" s="192" t="s">
        <v>13</v>
      </c>
      <c r="C17" s="105"/>
      <c r="D17" s="204">
        <v>113.97</v>
      </c>
      <c r="E17" s="142">
        <f>+D17/D12</f>
        <v>0.17035874439461884</v>
      </c>
      <c r="F17" s="98">
        <v>85.57</v>
      </c>
      <c r="G17" s="21">
        <f>+F17/F12</f>
        <v>0.14575029807528528</v>
      </c>
      <c r="H17" s="101">
        <f>+D17/F17</f>
        <v>1.3318920182306884</v>
      </c>
    </row>
  </sheetData>
  <mergeCells count="12">
    <mergeCell ref="D15:E15"/>
    <mergeCell ref="F15:G15"/>
    <mergeCell ref="D16:E16"/>
    <mergeCell ref="F16:G16"/>
    <mergeCell ref="D4:E4"/>
    <mergeCell ref="F4:G4"/>
    <mergeCell ref="D14:E14"/>
    <mergeCell ref="F14:G14"/>
    <mergeCell ref="D2:E2"/>
    <mergeCell ref="F2:G2"/>
    <mergeCell ref="D3:E3"/>
    <mergeCell ref="F3:G3"/>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7.xml><?xml version="1.0" encoding="utf-8"?>
<worksheet xmlns="http://schemas.openxmlformats.org/spreadsheetml/2006/main" xmlns:r="http://schemas.openxmlformats.org/officeDocument/2006/relationships">
  <dimension ref="B1:H17"/>
  <sheetViews>
    <sheetView zoomScale="75" zoomScaleNormal="75" workbookViewId="0" topLeftCell="A1">
      <selection activeCell="H16" sqref="H16"/>
    </sheetView>
  </sheetViews>
  <sheetFormatPr defaultColWidth="9.00390625" defaultRowHeight="13.5"/>
  <cols>
    <col min="1" max="1" width="3.00390625" style="30" customWidth="1"/>
    <col min="2" max="3" width="10.00390625" style="30" customWidth="1"/>
    <col min="4" max="16384" width="9.00390625" style="30" customWidth="1"/>
  </cols>
  <sheetData>
    <row r="1" ht="15" thickBot="1">
      <c r="H1" s="258" t="s">
        <v>30</v>
      </c>
    </row>
    <row r="2" spans="2:8" ht="27" customHeight="1">
      <c r="B2" s="170" t="s">
        <v>54</v>
      </c>
      <c r="C2" s="13"/>
      <c r="D2" s="298">
        <v>37956</v>
      </c>
      <c r="E2" s="299"/>
      <c r="F2" s="300">
        <v>37591</v>
      </c>
      <c r="G2" s="301"/>
      <c r="H2" s="247" t="s">
        <v>31</v>
      </c>
    </row>
    <row r="3" spans="2:8" ht="27" customHeight="1">
      <c r="B3" s="14"/>
      <c r="C3" s="1"/>
      <c r="D3" s="302" t="s">
        <v>8</v>
      </c>
      <c r="E3" s="303"/>
      <c r="F3" s="306" t="s">
        <v>8</v>
      </c>
      <c r="G3" s="307"/>
      <c r="H3" s="248" t="s">
        <v>111</v>
      </c>
    </row>
    <row r="4" spans="2:8" ht="27" customHeight="1" thickBot="1">
      <c r="B4" s="15"/>
      <c r="C4" s="2" t="s">
        <v>61</v>
      </c>
      <c r="D4" s="304"/>
      <c r="E4" s="305"/>
      <c r="F4" s="308"/>
      <c r="G4" s="309"/>
      <c r="H4" s="249"/>
    </row>
    <row r="5" spans="2:8" ht="27" customHeight="1" thickTop="1">
      <c r="B5" s="185" t="s">
        <v>21</v>
      </c>
      <c r="C5" s="80"/>
      <c r="D5" s="205">
        <v>181.2</v>
      </c>
      <c r="E5" s="140">
        <f>+D5/D12</f>
        <v>0.4193473732932192</v>
      </c>
      <c r="F5" s="81">
        <v>171.1</v>
      </c>
      <c r="G5" s="53">
        <f>+F5/F12</f>
        <v>0.39189189189189194</v>
      </c>
      <c r="H5" s="212">
        <f>+D5/F5</f>
        <v>1.059029807130333</v>
      </c>
    </row>
    <row r="6" spans="2:8" ht="27" customHeight="1" thickBot="1">
      <c r="B6" s="186" t="s">
        <v>22</v>
      </c>
      <c r="C6" s="85"/>
      <c r="D6" s="206">
        <f>SUM(D7:D11)</f>
        <v>250.89999999999998</v>
      </c>
      <c r="E6" s="141">
        <f>+D6/D12</f>
        <v>0.5806526267067809</v>
      </c>
      <c r="F6" s="86">
        <f>SUM(F7:F11)</f>
        <v>265.49999999999994</v>
      </c>
      <c r="G6" s="56">
        <f>+F6/F12</f>
        <v>0.6081081081081081</v>
      </c>
      <c r="H6" s="89">
        <f>+D6/F6</f>
        <v>0.945009416195857</v>
      </c>
    </row>
    <row r="7" spans="2:8" ht="27" customHeight="1" thickTop="1">
      <c r="B7" s="252"/>
      <c r="C7" s="187" t="s">
        <v>35</v>
      </c>
      <c r="D7" s="205">
        <v>156.1</v>
      </c>
      <c r="E7" s="140">
        <f>+D7/D12</f>
        <v>0.3612589678315205</v>
      </c>
      <c r="F7" s="91">
        <v>174.7</v>
      </c>
      <c r="G7" s="5">
        <f>+F7/F12</f>
        <v>0.40013742556115445</v>
      </c>
      <c r="H7" s="84">
        <f aca="true" t="shared" si="0" ref="H7:H12">+D7/F7</f>
        <v>0.8935317687464225</v>
      </c>
    </row>
    <row r="8" spans="2:8" ht="27" customHeight="1">
      <c r="B8" s="253"/>
      <c r="C8" s="188" t="s">
        <v>23</v>
      </c>
      <c r="D8" s="207">
        <v>29.2</v>
      </c>
      <c r="E8" s="203">
        <f>+D8/D12</f>
        <v>0.06757694978014349</v>
      </c>
      <c r="F8" s="94">
        <v>26.5</v>
      </c>
      <c r="G8" s="95">
        <f>+F8/F12</f>
        <v>0.060696289509848844</v>
      </c>
      <c r="H8" s="84">
        <f t="shared" si="0"/>
        <v>1.1018867924528302</v>
      </c>
    </row>
    <row r="9" spans="2:8" ht="27" customHeight="1">
      <c r="B9" s="253"/>
      <c r="C9" s="188" t="s">
        <v>36</v>
      </c>
      <c r="D9" s="207">
        <v>63.8</v>
      </c>
      <c r="E9" s="203">
        <f>+D9/D12</f>
        <v>0.1476510067114094</v>
      </c>
      <c r="F9" s="94">
        <v>63.4</v>
      </c>
      <c r="G9" s="95">
        <f>+F9/F12</f>
        <v>0.1452130096197893</v>
      </c>
      <c r="H9" s="84">
        <f t="shared" si="0"/>
        <v>1.0063091482649842</v>
      </c>
    </row>
    <row r="10" spans="2:8" ht="27" customHeight="1">
      <c r="B10" s="254"/>
      <c r="C10" s="189" t="s">
        <v>37</v>
      </c>
      <c r="D10" s="207">
        <v>0</v>
      </c>
      <c r="E10" s="203">
        <f>+D10/D12</f>
        <v>0</v>
      </c>
      <c r="F10" s="94">
        <v>0</v>
      </c>
      <c r="G10" s="95">
        <f>+F10/F12</f>
        <v>0</v>
      </c>
      <c r="H10" s="210" t="s">
        <v>29</v>
      </c>
    </row>
    <row r="11" spans="2:8" ht="27" customHeight="1" thickBot="1">
      <c r="B11" s="255"/>
      <c r="C11" s="190" t="s">
        <v>38</v>
      </c>
      <c r="D11" s="206">
        <v>1.8</v>
      </c>
      <c r="E11" s="141">
        <f>+D11/D12</f>
        <v>0.004165702383707476</v>
      </c>
      <c r="F11" s="86">
        <v>0.9</v>
      </c>
      <c r="G11" s="56">
        <f>+F11/F12</f>
        <v>0.0020613834173156213</v>
      </c>
      <c r="H11" s="89">
        <f t="shared" si="0"/>
        <v>2</v>
      </c>
    </row>
    <row r="12" spans="2:8" ht="27" customHeight="1" thickBot="1" thickTop="1">
      <c r="B12" s="191" t="s">
        <v>24</v>
      </c>
      <c r="C12" s="97"/>
      <c r="D12" s="204">
        <f>SUM(D5:D6)</f>
        <v>432.09999999999997</v>
      </c>
      <c r="E12" s="142">
        <f>SUM(E7:E11)</f>
        <v>0.580652626706781</v>
      </c>
      <c r="F12" s="98">
        <f>SUM(F5:F6)</f>
        <v>436.5999999999999</v>
      </c>
      <c r="G12" s="21">
        <f>SUM(G7:G11)</f>
        <v>0.6081081081081082</v>
      </c>
      <c r="H12" s="101">
        <f t="shared" si="0"/>
        <v>0.9896930829134221</v>
      </c>
    </row>
    <row r="13" spans="2:8" ht="27" customHeight="1" thickBot="1">
      <c r="B13" s="102"/>
      <c r="C13" s="102"/>
      <c r="F13" s="103"/>
      <c r="H13" s="104"/>
    </row>
    <row r="14" spans="2:8" ht="27" customHeight="1">
      <c r="B14" s="170" t="s">
        <v>54</v>
      </c>
      <c r="C14" s="13"/>
      <c r="D14" s="298">
        <v>37956</v>
      </c>
      <c r="E14" s="299"/>
      <c r="F14" s="300">
        <v>37591</v>
      </c>
      <c r="G14" s="301"/>
      <c r="H14" s="247" t="s">
        <v>31</v>
      </c>
    </row>
    <row r="15" spans="2:8" ht="27" customHeight="1">
      <c r="B15" s="14"/>
      <c r="C15" s="1"/>
      <c r="D15" s="302" t="s">
        <v>8</v>
      </c>
      <c r="E15" s="303"/>
      <c r="F15" s="306" t="s">
        <v>8</v>
      </c>
      <c r="G15" s="307"/>
      <c r="H15" s="248" t="s">
        <v>111</v>
      </c>
    </row>
    <row r="16" spans="2:8" ht="27" customHeight="1" thickBot="1">
      <c r="B16" s="15"/>
      <c r="C16" s="2" t="str">
        <f>+C4</f>
        <v>AEC</v>
      </c>
      <c r="D16" s="304"/>
      <c r="E16" s="305"/>
      <c r="F16" s="308"/>
      <c r="G16" s="309"/>
      <c r="H16" s="249"/>
    </row>
    <row r="17" spans="2:8" ht="27" customHeight="1" thickBot="1" thickTop="1">
      <c r="B17" s="192" t="s">
        <v>13</v>
      </c>
      <c r="C17" s="105"/>
      <c r="D17" s="204">
        <v>5.37</v>
      </c>
      <c r="E17" s="142">
        <f>+D17/D12</f>
        <v>0.012427678778060636</v>
      </c>
      <c r="F17" s="98">
        <v>35.61</v>
      </c>
      <c r="G17" s="21">
        <f>+F17/F12</f>
        <v>0.0815620705451214</v>
      </c>
      <c r="H17" s="101">
        <f>+D17/F17</f>
        <v>0.15080033698399326</v>
      </c>
    </row>
  </sheetData>
  <mergeCells count="12">
    <mergeCell ref="D15:E15"/>
    <mergeCell ref="F15:G15"/>
    <mergeCell ref="D16:E16"/>
    <mergeCell ref="F16:G16"/>
    <mergeCell ref="D4:E4"/>
    <mergeCell ref="F4:G4"/>
    <mergeCell ref="D14:E14"/>
    <mergeCell ref="F14:G14"/>
    <mergeCell ref="D2:E2"/>
    <mergeCell ref="F2:G2"/>
    <mergeCell ref="D3:E3"/>
    <mergeCell ref="F3:G3"/>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8.xml><?xml version="1.0" encoding="utf-8"?>
<worksheet xmlns="http://schemas.openxmlformats.org/spreadsheetml/2006/main" xmlns:r="http://schemas.openxmlformats.org/officeDocument/2006/relationships">
  <dimension ref="B1:H17"/>
  <sheetViews>
    <sheetView zoomScale="75" zoomScaleNormal="75" workbookViewId="0" topLeftCell="A1">
      <selection activeCell="H16" sqref="H16"/>
    </sheetView>
  </sheetViews>
  <sheetFormatPr defaultColWidth="9.00390625" defaultRowHeight="13.5"/>
  <cols>
    <col min="1" max="1" width="3.00390625" style="30" customWidth="1"/>
    <col min="2" max="3" width="10.00390625" style="30" customWidth="1"/>
    <col min="4" max="16384" width="9.00390625" style="30" customWidth="1"/>
  </cols>
  <sheetData>
    <row r="1" ht="15" thickBot="1">
      <c r="H1" s="258" t="s">
        <v>30</v>
      </c>
    </row>
    <row r="2" spans="2:8" ht="27" customHeight="1">
      <c r="B2" s="170" t="s">
        <v>54</v>
      </c>
      <c r="C2" s="13"/>
      <c r="D2" s="298">
        <v>37956</v>
      </c>
      <c r="E2" s="299"/>
      <c r="F2" s="300">
        <v>37591</v>
      </c>
      <c r="G2" s="301"/>
      <c r="H2" s="247" t="s">
        <v>31</v>
      </c>
    </row>
    <row r="3" spans="2:8" ht="27" customHeight="1">
      <c r="B3" s="14"/>
      <c r="C3" s="1"/>
      <c r="D3" s="302" t="s">
        <v>8</v>
      </c>
      <c r="E3" s="303"/>
      <c r="F3" s="306" t="s">
        <v>8</v>
      </c>
      <c r="G3" s="307"/>
      <c r="H3" s="248" t="s">
        <v>111</v>
      </c>
    </row>
    <row r="4" spans="2:8" ht="27" customHeight="1" thickBot="1">
      <c r="B4" s="15"/>
      <c r="C4" s="2" t="s">
        <v>60</v>
      </c>
      <c r="D4" s="304"/>
      <c r="E4" s="305"/>
      <c r="F4" s="308"/>
      <c r="G4" s="309"/>
      <c r="H4" s="249"/>
    </row>
    <row r="5" spans="2:8" ht="27" customHeight="1" thickTop="1">
      <c r="B5" s="185" t="s">
        <v>21</v>
      </c>
      <c r="C5" s="80"/>
      <c r="D5" s="129">
        <v>769.1</v>
      </c>
      <c r="E5" s="140">
        <f>+D5/D12</f>
        <v>0.9105007695039659</v>
      </c>
      <c r="F5" s="81">
        <v>578.1</v>
      </c>
      <c r="G5" s="53">
        <f>+F5/F12</f>
        <v>0.8574606941560368</v>
      </c>
      <c r="H5" s="212">
        <f>+D5/F5</f>
        <v>1.3303926656287839</v>
      </c>
    </row>
    <row r="6" spans="2:8" ht="27" customHeight="1" thickBot="1">
      <c r="B6" s="186" t="s">
        <v>22</v>
      </c>
      <c r="C6" s="85"/>
      <c r="D6" s="201">
        <f>SUM(D7:D11)</f>
        <v>75.6</v>
      </c>
      <c r="E6" s="141">
        <f>+D6/D12</f>
        <v>0.08949923049603409</v>
      </c>
      <c r="F6" s="86">
        <f>SUM(F7:F11)</f>
        <v>96.1</v>
      </c>
      <c r="G6" s="56">
        <f>+F6/F12</f>
        <v>0.1425393058439632</v>
      </c>
      <c r="H6" s="89">
        <f>+D6/F6</f>
        <v>0.7866805411030177</v>
      </c>
    </row>
    <row r="7" spans="2:8" ht="27" customHeight="1" thickTop="1">
      <c r="B7" s="252"/>
      <c r="C7" s="187" t="s">
        <v>35</v>
      </c>
      <c r="D7" s="129">
        <v>1.8</v>
      </c>
      <c r="E7" s="140">
        <f>+D7/D12</f>
        <v>0.002130934059429383</v>
      </c>
      <c r="F7" s="91">
        <v>2.2</v>
      </c>
      <c r="G7" s="5">
        <f>+F7/F12</f>
        <v>0.003263126668644319</v>
      </c>
      <c r="H7" s="84">
        <f>+D7/F7</f>
        <v>0.8181818181818181</v>
      </c>
    </row>
    <row r="8" spans="2:8" ht="27" customHeight="1">
      <c r="B8" s="253"/>
      <c r="C8" s="188" t="s">
        <v>23</v>
      </c>
      <c r="D8" s="131">
        <v>7.1</v>
      </c>
      <c r="E8" s="203">
        <f>+D8/D12</f>
        <v>0.008405351012193677</v>
      </c>
      <c r="F8" s="94">
        <v>0</v>
      </c>
      <c r="G8" s="95">
        <f>+F8/F12</f>
        <v>0</v>
      </c>
      <c r="H8" s="210" t="s">
        <v>109</v>
      </c>
    </row>
    <row r="9" spans="2:8" ht="27" customHeight="1">
      <c r="B9" s="253"/>
      <c r="C9" s="188" t="s">
        <v>36</v>
      </c>
      <c r="D9" s="131">
        <v>0.3</v>
      </c>
      <c r="E9" s="203">
        <f>+D9/D12</f>
        <v>0.0003551556765715638</v>
      </c>
      <c r="F9" s="94">
        <v>0.9</v>
      </c>
      <c r="G9" s="95">
        <f>+F9/F12</f>
        <v>0.0013349154553544942</v>
      </c>
      <c r="H9" s="84">
        <f>+D9/F9</f>
        <v>0.3333333333333333</v>
      </c>
    </row>
    <row r="10" spans="2:8" ht="27" customHeight="1">
      <c r="B10" s="254"/>
      <c r="C10" s="189" t="s">
        <v>37</v>
      </c>
      <c r="D10" s="131">
        <v>3.6</v>
      </c>
      <c r="E10" s="203">
        <f>+D10/D12</f>
        <v>0.004261868118858766</v>
      </c>
      <c r="F10" s="94">
        <v>1.9</v>
      </c>
      <c r="G10" s="95">
        <f>+F10/F12</f>
        <v>0.002818154850192821</v>
      </c>
      <c r="H10" s="84">
        <f>+D10/F10</f>
        <v>1.8947368421052633</v>
      </c>
    </row>
    <row r="11" spans="2:8" ht="27" customHeight="1" thickBot="1">
      <c r="B11" s="255"/>
      <c r="C11" s="190" t="s">
        <v>38</v>
      </c>
      <c r="D11" s="201">
        <v>62.8</v>
      </c>
      <c r="E11" s="141">
        <f>+D11/D12</f>
        <v>0.0743459216289807</v>
      </c>
      <c r="F11" s="86">
        <v>91.1</v>
      </c>
      <c r="G11" s="56">
        <f>+F11/F12</f>
        <v>0.13512310886977155</v>
      </c>
      <c r="H11" s="89">
        <f>+D11/F11</f>
        <v>0.6893523600439078</v>
      </c>
    </row>
    <row r="12" spans="2:8" ht="27" customHeight="1" thickBot="1" thickTop="1">
      <c r="B12" s="191" t="s">
        <v>24</v>
      </c>
      <c r="C12" s="97"/>
      <c r="D12" s="202">
        <f>SUM(D5:D6)</f>
        <v>844.7</v>
      </c>
      <c r="E12" s="142">
        <f>SUM(E7:E11)</f>
        <v>0.08949923049603409</v>
      </c>
      <c r="F12" s="98">
        <f>SUM(F5:F6)</f>
        <v>674.2</v>
      </c>
      <c r="G12" s="21">
        <f>SUM(G7:G11)</f>
        <v>0.14253930584396318</v>
      </c>
      <c r="H12" s="101">
        <f>+D12/F12</f>
        <v>1.2528923168199346</v>
      </c>
    </row>
    <row r="13" spans="2:8" ht="27" customHeight="1" thickBot="1">
      <c r="B13" s="102"/>
      <c r="C13" s="102"/>
      <c r="F13" s="103"/>
      <c r="H13" s="104"/>
    </row>
    <row r="14" spans="2:8" ht="27" customHeight="1">
      <c r="B14" s="170" t="s">
        <v>54</v>
      </c>
      <c r="C14" s="13"/>
      <c r="D14" s="298">
        <v>37956</v>
      </c>
      <c r="E14" s="299"/>
      <c r="F14" s="300">
        <v>37591</v>
      </c>
      <c r="G14" s="301"/>
      <c r="H14" s="247" t="s">
        <v>31</v>
      </c>
    </row>
    <row r="15" spans="2:8" ht="27" customHeight="1">
      <c r="B15" s="14"/>
      <c r="C15" s="1"/>
      <c r="D15" s="302" t="s">
        <v>8</v>
      </c>
      <c r="E15" s="303"/>
      <c r="F15" s="306" t="s">
        <v>8</v>
      </c>
      <c r="G15" s="307"/>
      <c r="H15" s="248" t="s">
        <v>111</v>
      </c>
    </row>
    <row r="16" spans="2:8" ht="27" customHeight="1" thickBot="1">
      <c r="B16" s="15"/>
      <c r="C16" s="2" t="str">
        <f>+C4</f>
        <v>SSB/AMB</v>
      </c>
      <c r="D16" s="304"/>
      <c r="E16" s="305"/>
      <c r="F16" s="308"/>
      <c r="G16" s="309"/>
      <c r="H16" s="249"/>
    </row>
    <row r="17" spans="2:8" ht="27" customHeight="1" thickBot="1" thickTop="1">
      <c r="B17" s="192" t="s">
        <v>13</v>
      </c>
      <c r="C17" s="105"/>
      <c r="D17" s="204">
        <v>48.61</v>
      </c>
      <c r="E17" s="142">
        <f>+D17/D12</f>
        <v>0.05754705812714573</v>
      </c>
      <c r="F17" s="98">
        <v>-48.82</v>
      </c>
      <c r="G17" s="21">
        <f>+F17/F12</f>
        <v>-0.07241174725600712</v>
      </c>
      <c r="H17" s="280" t="s">
        <v>108</v>
      </c>
    </row>
  </sheetData>
  <mergeCells count="12">
    <mergeCell ref="D15:E15"/>
    <mergeCell ref="F15:G15"/>
    <mergeCell ref="D16:E16"/>
    <mergeCell ref="F16:G16"/>
    <mergeCell ref="D4:E4"/>
    <mergeCell ref="F4:G4"/>
    <mergeCell ref="D14:E14"/>
    <mergeCell ref="F14:G14"/>
    <mergeCell ref="D2:E2"/>
    <mergeCell ref="F2:G2"/>
    <mergeCell ref="D3:E3"/>
    <mergeCell ref="F3:G3"/>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xl/worksheets/sheet9.xml><?xml version="1.0" encoding="utf-8"?>
<worksheet xmlns="http://schemas.openxmlformats.org/spreadsheetml/2006/main" xmlns:r="http://schemas.openxmlformats.org/officeDocument/2006/relationships">
  <dimension ref="B1:H17"/>
  <sheetViews>
    <sheetView zoomScale="75" zoomScaleNormal="75" workbookViewId="0" topLeftCell="A1">
      <selection activeCell="H16" sqref="H16"/>
    </sheetView>
  </sheetViews>
  <sheetFormatPr defaultColWidth="9.00390625" defaultRowHeight="13.5"/>
  <cols>
    <col min="1" max="1" width="3.00390625" style="30" customWidth="1"/>
    <col min="2" max="3" width="10.00390625" style="30" customWidth="1"/>
    <col min="4" max="16384" width="9.00390625" style="30" customWidth="1"/>
  </cols>
  <sheetData>
    <row r="1" ht="15" thickBot="1">
      <c r="H1" s="258" t="s">
        <v>30</v>
      </c>
    </row>
    <row r="2" spans="2:8" ht="27" customHeight="1">
      <c r="B2" s="170" t="s">
        <v>54</v>
      </c>
      <c r="C2" s="13"/>
      <c r="D2" s="298">
        <v>37956</v>
      </c>
      <c r="E2" s="299"/>
      <c r="F2" s="300">
        <v>37591</v>
      </c>
      <c r="G2" s="301"/>
      <c r="H2" s="247" t="s">
        <v>31</v>
      </c>
    </row>
    <row r="3" spans="2:8" ht="27" customHeight="1">
      <c r="B3" s="14"/>
      <c r="C3" s="1"/>
      <c r="D3" s="302" t="s">
        <v>8</v>
      </c>
      <c r="E3" s="303"/>
      <c r="F3" s="306" t="s">
        <v>8</v>
      </c>
      <c r="G3" s="307"/>
      <c r="H3" s="248" t="s">
        <v>111</v>
      </c>
    </row>
    <row r="4" spans="2:8" ht="27" customHeight="1" thickBot="1">
      <c r="B4" s="15"/>
      <c r="C4" s="2" t="s">
        <v>59</v>
      </c>
      <c r="D4" s="304"/>
      <c r="E4" s="305"/>
      <c r="F4" s="308"/>
      <c r="G4" s="309"/>
      <c r="H4" s="249"/>
    </row>
    <row r="5" spans="2:8" ht="27" customHeight="1" thickTop="1">
      <c r="B5" s="185" t="s">
        <v>21</v>
      </c>
      <c r="C5" s="80"/>
      <c r="D5" s="205">
        <v>166.7</v>
      </c>
      <c r="E5" s="140">
        <f>+D5/D12</f>
        <v>0.4613894270689177</v>
      </c>
      <c r="F5" s="81">
        <v>146.6</v>
      </c>
      <c r="G5" s="53">
        <f>+F5/F12</f>
        <v>0.45898559799624294</v>
      </c>
      <c r="H5" s="212">
        <f>+D5/F5</f>
        <v>1.1371077762619373</v>
      </c>
    </row>
    <row r="6" spans="2:8" ht="27" customHeight="1" thickBot="1">
      <c r="B6" s="186" t="s">
        <v>22</v>
      </c>
      <c r="C6" s="85"/>
      <c r="D6" s="206">
        <f>SUM(D7:D11)</f>
        <v>194.60000000000002</v>
      </c>
      <c r="E6" s="141">
        <f>+D6/D12</f>
        <v>0.5386105729310823</v>
      </c>
      <c r="F6" s="86">
        <f>SUM(F7:F11)</f>
        <v>172.79999999999998</v>
      </c>
      <c r="G6" s="56">
        <f>+F6/F12</f>
        <v>0.5410144020037571</v>
      </c>
      <c r="H6" s="89">
        <f>+D6/F6</f>
        <v>1.1261574074074077</v>
      </c>
    </row>
    <row r="7" spans="2:8" ht="27" customHeight="1" thickTop="1">
      <c r="B7" s="252"/>
      <c r="C7" s="187" t="s">
        <v>35</v>
      </c>
      <c r="D7" s="205">
        <v>103</v>
      </c>
      <c r="E7" s="140">
        <f>+D7/D12</f>
        <v>0.28508164959867144</v>
      </c>
      <c r="F7" s="91">
        <v>96.5</v>
      </c>
      <c r="G7" s="5">
        <f>+F7/F12</f>
        <v>0.302128991859737</v>
      </c>
      <c r="H7" s="84">
        <f aca="true" t="shared" si="0" ref="H7:H12">+D7/F7</f>
        <v>1.067357512953368</v>
      </c>
    </row>
    <row r="8" spans="2:8" ht="27" customHeight="1">
      <c r="B8" s="253"/>
      <c r="C8" s="188" t="s">
        <v>23</v>
      </c>
      <c r="D8" s="207">
        <v>60.8</v>
      </c>
      <c r="E8" s="203">
        <f>+D8/D12</f>
        <v>0.16828120675339053</v>
      </c>
      <c r="F8" s="94">
        <v>52.5</v>
      </c>
      <c r="G8" s="95">
        <f>+F8/F12</f>
        <v>0.1643706950532248</v>
      </c>
      <c r="H8" s="84">
        <f t="shared" si="0"/>
        <v>1.158095238095238</v>
      </c>
    </row>
    <row r="9" spans="2:8" ht="27" customHeight="1">
      <c r="B9" s="253"/>
      <c r="C9" s="188" t="s">
        <v>36</v>
      </c>
      <c r="D9" s="207">
        <v>9.4</v>
      </c>
      <c r="E9" s="203">
        <f>+D9/D12</f>
        <v>0.026017160254636035</v>
      </c>
      <c r="F9" s="94">
        <v>9.5</v>
      </c>
      <c r="G9" s="95">
        <f>+F9/F12</f>
        <v>0.029743268628678775</v>
      </c>
      <c r="H9" s="84">
        <f t="shared" si="0"/>
        <v>0.9894736842105264</v>
      </c>
    </row>
    <row r="10" spans="2:8" ht="27" customHeight="1">
      <c r="B10" s="254"/>
      <c r="C10" s="189" t="s">
        <v>37</v>
      </c>
      <c r="D10" s="207">
        <v>20.5</v>
      </c>
      <c r="E10" s="203">
        <f>+D10/D12</f>
        <v>0.056739551619153054</v>
      </c>
      <c r="F10" s="94">
        <v>14.2</v>
      </c>
      <c r="G10" s="95">
        <f>+F10/F12</f>
        <v>0.04445835942391985</v>
      </c>
      <c r="H10" s="84">
        <f t="shared" si="0"/>
        <v>1.443661971830986</v>
      </c>
    </row>
    <row r="11" spans="2:8" ht="27" customHeight="1" thickBot="1">
      <c r="B11" s="255"/>
      <c r="C11" s="190" t="s">
        <v>38</v>
      </c>
      <c r="D11" s="206">
        <v>0.9</v>
      </c>
      <c r="E11" s="141">
        <f>+D11/D12</f>
        <v>0.00249100470523111</v>
      </c>
      <c r="F11" s="86">
        <v>0.1</v>
      </c>
      <c r="G11" s="56">
        <f>+F11/F12</f>
        <v>0.0003130870381966187</v>
      </c>
      <c r="H11" s="89">
        <f t="shared" si="0"/>
        <v>9</v>
      </c>
    </row>
    <row r="12" spans="2:8" ht="27" customHeight="1" thickBot="1" thickTop="1">
      <c r="B12" s="191" t="s">
        <v>24</v>
      </c>
      <c r="C12" s="97"/>
      <c r="D12" s="204">
        <f>SUM(D5:D6)</f>
        <v>361.3</v>
      </c>
      <c r="E12" s="142">
        <f>SUM(E7:E11)</f>
        <v>0.5386105729310822</v>
      </c>
      <c r="F12" s="98">
        <f>SUM(F5:F6)</f>
        <v>319.4</v>
      </c>
      <c r="G12" s="21">
        <f>SUM(G7:G11)</f>
        <v>0.5410144020037572</v>
      </c>
      <c r="H12" s="101">
        <f t="shared" si="0"/>
        <v>1.1311834690043834</v>
      </c>
    </row>
    <row r="13" spans="2:8" ht="27" customHeight="1" thickBot="1">
      <c r="B13" s="102"/>
      <c r="C13" s="102"/>
      <c r="F13" s="103"/>
      <c r="H13" s="104"/>
    </row>
    <row r="14" spans="2:8" ht="27" customHeight="1">
      <c r="B14" s="170" t="s">
        <v>54</v>
      </c>
      <c r="C14" s="13"/>
      <c r="D14" s="298">
        <v>37956</v>
      </c>
      <c r="E14" s="299"/>
      <c r="F14" s="300">
        <v>37591</v>
      </c>
      <c r="G14" s="301"/>
      <c r="H14" s="247" t="s">
        <v>31</v>
      </c>
    </row>
    <row r="15" spans="2:8" ht="27" customHeight="1">
      <c r="B15" s="14"/>
      <c r="C15" s="1"/>
      <c r="D15" s="302" t="s">
        <v>8</v>
      </c>
      <c r="E15" s="303"/>
      <c r="F15" s="306" t="s">
        <v>8</v>
      </c>
      <c r="G15" s="307"/>
      <c r="H15" s="248" t="s">
        <v>111</v>
      </c>
    </row>
    <row r="16" spans="2:8" ht="27" customHeight="1" thickBot="1">
      <c r="B16" s="15"/>
      <c r="C16" s="2" t="str">
        <f>+C4</f>
        <v>HCB</v>
      </c>
      <c r="D16" s="304"/>
      <c r="E16" s="305"/>
      <c r="F16" s="308"/>
      <c r="G16" s="309"/>
      <c r="H16" s="249"/>
    </row>
    <row r="17" spans="2:8" ht="27" customHeight="1" thickBot="1" thickTop="1">
      <c r="B17" s="192" t="s">
        <v>13</v>
      </c>
      <c r="C17" s="105"/>
      <c r="D17" s="204">
        <v>67.59</v>
      </c>
      <c r="E17" s="142">
        <f>+D17/D12</f>
        <v>0.18707445336285636</v>
      </c>
      <c r="F17" s="98">
        <v>35.35</v>
      </c>
      <c r="G17" s="21">
        <f>+F17/F12</f>
        <v>0.11067626800250471</v>
      </c>
      <c r="H17" s="101">
        <f>+D17/F17</f>
        <v>1.912022630834512</v>
      </c>
    </row>
  </sheetData>
  <mergeCells count="12">
    <mergeCell ref="D15:E15"/>
    <mergeCell ref="F15:G15"/>
    <mergeCell ref="D16:E16"/>
    <mergeCell ref="F16:G16"/>
    <mergeCell ref="D4:E4"/>
    <mergeCell ref="F4:G4"/>
    <mergeCell ref="D14:E14"/>
    <mergeCell ref="F14:G14"/>
    <mergeCell ref="D2:E2"/>
    <mergeCell ref="F2:G2"/>
    <mergeCell ref="D3:E3"/>
    <mergeCell ref="F3:G3"/>
  </mergeCells>
  <printOptions/>
  <pageMargins left="0.75" right="0.75" top="1" bottom="1" header="0.512" footer="0.512"/>
  <pageSetup horizontalDpi="400" verticalDpi="400" orientation="landscape" paperSize="9" r:id="rId1"/>
  <headerFooter alignWithMargins="0">
    <oddHeader>&amp;C&amp;A</oddHeader>
    <oddFooter>&amp;C&amp;A&amp;RPage&amp;P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870137</dc:creator>
  <cp:keywords/>
  <dc:description/>
  <cp:lastModifiedBy>Tomohiro.Akashi</cp:lastModifiedBy>
  <cp:lastPrinted>2004-02-09T11:51:11Z</cp:lastPrinted>
  <dcterms:created xsi:type="dcterms:W3CDTF">2003-10-09T10:10:30Z</dcterms:created>
  <dcterms:modified xsi:type="dcterms:W3CDTF">2004-02-10T11:10:21Z</dcterms:modified>
  <cp:category/>
  <cp:version/>
  <cp:contentType/>
  <cp:contentStatus/>
</cp:coreProperties>
</file>